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431"/>
  <workbookPr/>
  <mc:AlternateContent xmlns:mc="http://schemas.openxmlformats.org/markup-compatibility/2006">
    <mc:Choice Requires="x15">
      <x15ac:absPath xmlns:x15ac="http://schemas.microsoft.com/office/spreadsheetml/2010/11/ac" url="C:\Users\mtaylor\OneDrive - International Renewable Energy Agency - IRENA\Power generation costing\Power generation Costs 2016\Figures and charts\"/>
    </mc:Choice>
  </mc:AlternateContent>
  <bookViews>
    <workbookView xWindow="0" yWindow="0" windowWidth="19200" windowHeight="6096" firstSheet="22" activeTab="25"/>
  </bookViews>
  <sheets>
    <sheet name="Cover" sheetId="60" r:id="rId1"/>
    <sheet name="Figure ES.1" sheetId="1" r:id="rId2"/>
    <sheet name="Figure ES.2" sheetId="2" r:id="rId3"/>
    <sheet name="Figure ES.3" sheetId="3" r:id="rId4"/>
    <sheet name="Figure ES.4" sheetId="4" r:id="rId5"/>
    <sheet name="Figure 1.2" sheetId="5" r:id="rId6"/>
    <sheet name="Figure 2.1" sheetId="7" r:id="rId7"/>
    <sheet name="Figure B2.1" sheetId="59" r:id="rId8"/>
    <sheet name="Figure 2.3" sheetId="8" r:id="rId9"/>
    <sheet name="Figure 2.4" sheetId="9" r:id="rId10"/>
    <sheet name="Figure 2.5" sheetId="11" r:id="rId11"/>
    <sheet name="Figure 2.6" sheetId="12" r:id="rId12"/>
    <sheet name="Figure 2.7" sheetId="13" r:id="rId13"/>
    <sheet name="Figure 2.8" sheetId="14" r:id="rId14"/>
    <sheet name="Figure 2.9" sheetId="15" r:id="rId15"/>
    <sheet name="Figure 2.10" sheetId="16" r:id="rId16"/>
    <sheet name="Figure 2.11" sheetId="17" r:id="rId17"/>
    <sheet name="Figure 2.12" sheetId="18" r:id="rId18"/>
    <sheet name="Figure 2.13" sheetId="19" r:id="rId19"/>
    <sheet name="Figure 2.14" sheetId="20" r:id="rId20"/>
    <sheet name="Figure 2.15" sheetId="21" r:id="rId21"/>
    <sheet name="Figure 2.16" sheetId="23" r:id="rId22"/>
    <sheet name="Figure 3.1-top" sheetId="61" r:id="rId23"/>
    <sheet name="Figure 3.1-bottom" sheetId="62" r:id="rId24"/>
    <sheet name="Figure 3.2" sheetId="63" r:id="rId25"/>
    <sheet name="Figure 3.3-left" sheetId="64" r:id="rId26"/>
    <sheet name="Figure 3.3-right" sheetId="65" r:id="rId27"/>
    <sheet name="Figure 3.4" sheetId="66" r:id="rId28"/>
    <sheet name="Figure 3.5" sheetId="67" r:id="rId29"/>
    <sheet name="Figure 3.6" sheetId="68" r:id="rId30"/>
    <sheet name="Figure 3.7" sheetId="69" r:id="rId31"/>
    <sheet name="Figure 3.8" sheetId="70" r:id="rId32"/>
    <sheet name="Figure 3.9" sheetId="71" r:id="rId33"/>
    <sheet name="Figure 3.10" sheetId="72" r:id="rId34"/>
    <sheet name="Figure 3.11" sheetId="73" r:id="rId35"/>
    <sheet name="Figure 3.12" sheetId="74" r:id="rId36"/>
    <sheet name="Figure 3.13" sheetId="75" r:id="rId37"/>
    <sheet name="Figure B3.1" sheetId="76" r:id="rId38"/>
    <sheet name="Figure 4.1" sheetId="77" r:id="rId39"/>
    <sheet name="Figure 4.2" sheetId="78" r:id="rId40"/>
    <sheet name="Figure 4.5" sheetId="79" r:id="rId41"/>
    <sheet name="Figure 4.6" sheetId="80" r:id="rId42"/>
    <sheet name="Figure 4.7" sheetId="81" r:id="rId43"/>
    <sheet name="Figure 4.8" sheetId="82" r:id="rId44"/>
    <sheet name="Figure 4.9" sheetId="83" r:id="rId45"/>
    <sheet name="Figure 4.10" sheetId="84" r:id="rId46"/>
    <sheet name="Figure 5.1" sheetId="22" r:id="rId47"/>
    <sheet name="Figure 5.2" sheetId="24" r:id="rId48"/>
    <sheet name="Figure 5.3" sheetId="25" r:id="rId49"/>
    <sheet name="Figure 5.4" sheetId="26" r:id="rId50"/>
    <sheet name="Figure 5.5" sheetId="27" r:id="rId51"/>
    <sheet name="Figure 5.6" sheetId="28" r:id="rId52"/>
    <sheet name="Figure 5.7" sheetId="29" r:id="rId53"/>
    <sheet name="Figure 5.8" sheetId="31" r:id="rId54"/>
    <sheet name="Figure 5.9" sheetId="30" r:id="rId55"/>
    <sheet name="Figure 5.10" sheetId="32" r:id="rId56"/>
    <sheet name="Figure 5.11" sheetId="33" r:id="rId57"/>
    <sheet name="Figure 5.12" sheetId="34" r:id="rId58"/>
    <sheet name="Figure 5.13" sheetId="35" r:id="rId59"/>
    <sheet name="Figure 5.14" sheetId="36" r:id="rId60"/>
    <sheet name="Figure 5.15" sheetId="37" r:id="rId61"/>
    <sheet name="Figure 5.16" sheetId="38" r:id="rId62"/>
    <sheet name="Figure 5.17" sheetId="39" r:id="rId63"/>
    <sheet name="Figure 5.18" sheetId="40" r:id="rId64"/>
    <sheet name="Figure 5.19" sheetId="41" r:id="rId65"/>
    <sheet name="Figure 5.20" sheetId="42" r:id="rId66"/>
    <sheet name="Figure 6.1" sheetId="43" r:id="rId67"/>
    <sheet name="Figure 6.2" sheetId="44" r:id="rId68"/>
    <sheet name="Figure 6.3" sheetId="45" r:id="rId69"/>
    <sheet name="Figure 6.4" sheetId="46" r:id="rId70"/>
    <sheet name="Figure 6.5" sheetId="47" r:id="rId71"/>
    <sheet name="Figure 6.6" sheetId="48" r:id="rId72"/>
    <sheet name="Figure 6.7" sheetId="49" r:id="rId73"/>
    <sheet name="Figure 7.1" sheetId="50" r:id="rId74"/>
    <sheet name="Figure 7.2" sheetId="51" r:id="rId75"/>
    <sheet name="Figure 7.3" sheetId="52" r:id="rId76"/>
    <sheet name="Figure 7.4" sheetId="53" r:id="rId77"/>
    <sheet name="Figure 7.5" sheetId="54" r:id="rId78"/>
    <sheet name="Figure 8.1" sheetId="55" r:id="rId79"/>
    <sheet name="Figure 8.2" sheetId="56" r:id="rId80"/>
    <sheet name="Figure 8.3" sheetId="57" r:id="rId81"/>
    <sheet name="Figure 8.4" sheetId="58" r:id="rId82"/>
  </sheets>
  <definedNames>
    <definedName name="_xlnm._FilterDatabase" localSheetId="60" hidden="1">'Figure 5.15'!$B$5:$D$107</definedName>
    <definedName name="_xlnm._FilterDatabase" localSheetId="50" hidden="1">'Figure 5.5'!$B$5:$E$71</definedName>
    <definedName name="_xlnm._FilterDatabase" localSheetId="51" hidden="1">'Figure 5.6'!$B$6:$E$101</definedName>
    <definedName name="_xlnm._FilterDatabase" localSheetId="67" hidden="1">'Figure 6.2'!$B$7:$E$19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O10" i="64" l="1"/>
  <c r="CO11" i="64"/>
  <c r="CO12" i="64"/>
  <c r="CO13" i="64"/>
  <c r="CO9" i="64"/>
  <c r="D51" i="41" l="1"/>
  <c r="D50" i="41"/>
  <c r="D47" i="41"/>
  <c r="D46" i="41"/>
  <c r="D43" i="41"/>
  <c r="D42" i="41"/>
  <c r="D39" i="41"/>
  <c r="D38" i="41"/>
  <c r="D35" i="41"/>
  <c r="D34" i="41"/>
  <c r="D31" i="41"/>
  <c r="D30" i="41"/>
  <c r="D27" i="41"/>
  <c r="D26" i="41"/>
  <c r="D23" i="41"/>
  <c r="D22" i="41"/>
  <c r="D19" i="41"/>
  <c r="D18" i="41"/>
  <c r="D15" i="41"/>
  <c r="D14" i="41"/>
  <c r="D11" i="41"/>
  <c r="D10" i="41"/>
  <c r="D34" i="29"/>
  <c r="D26" i="29"/>
  <c r="D19" i="29"/>
  <c r="D12" i="29"/>
</calcChain>
</file>

<file path=xl/sharedStrings.xml><?xml version="1.0" encoding="utf-8"?>
<sst xmlns="http://schemas.openxmlformats.org/spreadsheetml/2006/main" count="7158" uniqueCount="583">
  <si>
    <t>Figure ES.1 Global levelised cost of electricity from utility-scale renewable power generation technologies, 2010-2017</t>
  </si>
  <si>
    <t>Biomass</t>
  </si>
  <si>
    <t>Year</t>
  </si>
  <si>
    <t>Item</t>
  </si>
  <si>
    <t>Technology</t>
  </si>
  <si>
    <t>MIN</t>
  </si>
  <si>
    <t>MAX</t>
  </si>
  <si>
    <t>Weighted Average</t>
  </si>
  <si>
    <t>Geothermal</t>
  </si>
  <si>
    <t>Hydro</t>
  </si>
  <si>
    <t>Concentrating Solar Power</t>
  </si>
  <si>
    <t>Solar PV</t>
  </si>
  <si>
    <t>Offshore wind</t>
  </si>
  <si>
    <t>Onshore wind</t>
  </si>
  <si>
    <t>Figure ES.2 The levelised cost of electricity for projects and global weighted average values for CSP, solar PV, onshore and offshore wind, 2010-2022</t>
  </si>
  <si>
    <t>Database</t>
  </si>
  <si>
    <t>Figure ES.3 Learning curves for the global weighted average levelized cost of electricity from CSP, solar PV and onshore and offshore wind, 2010-2020</t>
  </si>
  <si>
    <t>Tech</t>
  </si>
  <si>
    <t>Capacity (MW)</t>
  </si>
  <si>
    <t>Figure 1.2 Distribution of projects by technology and country in the IRENA renewable cost database and auctions database.</t>
  </si>
  <si>
    <t>IRENA Renewable Cost Database</t>
  </si>
  <si>
    <t>Number of projects</t>
  </si>
  <si>
    <t>GW</t>
  </si>
  <si>
    <t>IRENA Auctions Database</t>
  </si>
  <si>
    <t xml:space="preserve">Country </t>
  </si>
  <si>
    <t>China</t>
  </si>
  <si>
    <t>Share</t>
  </si>
  <si>
    <t>India</t>
  </si>
  <si>
    <t>United States</t>
  </si>
  <si>
    <t>Brazil</t>
  </si>
  <si>
    <t xml:space="preserve">Onshore wind </t>
  </si>
  <si>
    <t xml:space="preserve">All other </t>
  </si>
  <si>
    <t>Chile</t>
  </si>
  <si>
    <t>Fossil fuels</t>
  </si>
  <si>
    <t>All other</t>
  </si>
  <si>
    <t>Figure 2.1 Global levelised cost of electricity from utility-scale renewable power generation technologies, 2010-2017</t>
  </si>
  <si>
    <t>Central America and the Caribbean</t>
  </si>
  <si>
    <t>Onshore Wind</t>
  </si>
  <si>
    <t>Solar Photovoltaic</t>
  </si>
  <si>
    <t>South America</t>
  </si>
  <si>
    <t>Oceania</t>
  </si>
  <si>
    <t>North America</t>
  </si>
  <si>
    <t>Offshore Wind</t>
  </si>
  <si>
    <t>Middle East</t>
  </si>
  <si>
    <t>Europe</t>
  </si>
  <si>
    <t>Eurasia</t>
  </si>
  <si>
    <t>Asia</t>
  </si>
  <si>
    <t>Africa</t>
  </si>
  <si>
    <t>Region</t>
  </si>
  <si>
    <t>2016 USD/kWh</t>
  </si>
  <si>
    <t>Total installed cost</t>
  </si>
  <si>
    <t>5th percentile</t>
  </si>
  <si>
    <t>95th percentile</t>
  </si>
  <si>
    <t>Capacity Factor</t>
  </si>
  <si>
    <t>%</t>
  </si>
  <si>
    <t>LCOE</t>
  </si>
  <si>
    <t>Figure ES.4 Global weighted average total installed costs and project percentile ranges for CSP, solar PV, onshore and offshore wind, 2010-2017</t>
  </si>
  <si>
    <t xml:space="preserve"> 2016 USD/kW</t>
  </si>
  <si>
    <t>Figure 2.3 Regional weighted average levelised cost of electricity by renewable power generation technology, 2016 and 2017</t>
  </si>
  <si>
    <t>Figure 2.5 Global weighted average total installed costs, capacity factors and LCOE for hydropower, 2010-2017</t>
  </si>
  <si>
    <t>Figure 2.6 Global weighted average total installed costs, capacity factors and LCOE for onshore wind, 2010-2017</t>
  </si>
  <si>
    <t>Figure 2.7 Global weighted average total installed costs, capacity factors and LCOE for bioenergy for power, 2010-2017</t>
  </si>
  <si>
    <t>Figure 2.8 Global weighted average total installed costs, capacity factors and LCOE for geothermal power, 2010-2017</t>
  </si>
  <si>
    <t>Figure 2.9 Global weighted average total installed costs, capacity factors and LCOE for CSP, 2010-2017</t>
  </si>
  <si>
    <t>Figure 2.10 Global weighted average total installed costs, capacity factors and LCOE for offshore wind, 2010-2017</t>
  </si>
  <si>
    <t>Auctions Database</t>
  </si>
  <si>
    <t>LCOE Database</t>
  </si>
  <si>
    <t xml:space="preserve">MIN </t>
  </si>
  <si>
    <t>Figure 2.4 Global weighted average total installed costs, capacity factors and LCOE for solar PV, 2010-2017</t>
  </si>
  <si>
    <t>Solar photovoltaic</t>
  </si>
  <si>
    <t>Concentrating solar power</t>
  </si>
  <si>
    <t>Figure 2.11 Project LCOE ranges and weighted averages for China and India, OECD and rest of the world, 2016 and 2017</t>
  </si>
  <si>
    <t>China &amp; India</t>
  </si>
  <si>
    <t>Type</t>
  </si>
  <si>
    <t>Cumulative Deployment (MW)</t>
  </si>
  <si>
    <t>LCOE (2016 USD/kWh)</t>
  </si>
  <si>
    <t>historical</t>
  </si>
  <si>
    <t>estimate</t>
  </si>
  <si>
    <t>CSP</t>
  </si>
  <si>
    <t>Rest of world</t>
  </si>
  <si>
    <t>OECD</t>
  </si>
  <si>
    <t>Figure 2.12 Global levelised cost of electricity and auction price trends for onshore wind and solar PV, 2010-2020</t>
  </si>
  <si>
    <t>Figure 2.13 Global levelised cost of electricity and auction price trends for offshore wind and CSP from project and auction data, 2010-2020</t>
  </si>
  <si>
    <t>Figure 2.14 Global weighted average CSP, solar PV, onshore and offshore wind project LCOE data to 2017 and auction price data to 2020, 2010-2020</t>
  </si>
  <si>
    <t>Figure 2.15 Regional total installed cost ranges for onshore wind and solar PV, 2016/2017</t>
  </si>
  <si>
    <t>2016 USD/kW</t>
  </si>
  <si>
    <t>Figure 2.16 Global levelised cost of electricity and auction price trends for solar PV, CSP, onshore and offshore wind from project and auction data, 2010-2022</t>
  </si>
  <si>
    <t>Figure 5.1 Weighted average rotor diameter and nameplate capacity evolution, 2010-2016</t>
  </si>
  <si>
    <t>Country</t>
  </si>
  <si>
    <t>Nameplate Capacity</t>
  </si>
  <si>
    <t>Rotor Diameter</t>
  </si>
  <si>
    <t>Turkey</t>
  </si>
  <si>
    <t>Sweden</t>
  </si>
  <si>
    <t>Ireland</t>
  </si>
  <si>
    <t>Germany</t>
  </si>
  <si>
    <t>France</t>
  </si>
  <si>
    <t>Denmark</t>
  </si>
  <si>
    <t>Canada</t>
  </si>
  <si>
    <t>BNEF WTPI</t>
  </si>
  <si>
    <t>BNEF WTPI &lt;95m Ø</t>
  </si>
  <si>
    <t>BNEF WTPI &gt;95m Ø</t>
  </si>
  <si>
    <t>Chinese turbine prices</t>
  </si>
  <si>
    <t>Vestas average selling price</t>
  </si>
  <si>
    <t>&lt;5 MW</t>
  </si>
  <si>
    <t>5-100 MW</t>
  </si>
  <si>
    <t>&gt;100 MW</t>
  </si>
  <si>
    <t>Figure 5.2 Wind turbine price indices and price trends, 1997-2017</t>
  </si>
  <si>
    <t>Period</t>
  </si>
  <si>
    <t>% Decrease</t>
  </si>
  <si>
    <t>2009-2017</t>
  </si>
  <si>
    <t>United States 5-100 MW</t>
  </si>
  <si>
    <t>United States &lt;5 MW</t>
  </si>
  <si>
    <t>United States &gt;100 MW</t>
  </si>
  <si>
    <t>2007-2016</t>
  </si>
  <si>
    <t>2010-2015</t>
  </si>
  <si>
    <t>2008-2011</t>
  </si>
  <si>
    <t>2008-2016</t>
  </si>
  <si>
    <t>2008-2017</t>
  </si>
  <si>
    <t>Weighte Average (2016 USD/kW)</t>
  </si>
  <si>
    <t>MIN 2016 USD/kW</t>
  </si>
  <si>
    <t>MAX (2016USD/kW)</t>
  </si>
  <si>
    <t>Figure 5.3 Total installed costs of onshore wind projects and global weighted average, 1983-2017</t>
  </si>
  <si>
    <t>Figure 5.4 Onshore wind weighted average total installed costs in 12 countries, 1983-2016</t>
  </si>
  <si>
    <t>USA</t>
  </si>
  <si>
    <t>Italy</t>
  </si>
  <si>
    <t>United Kingdom</t>
  </si>
  <si>
    <t>Spain</t>
  </si>
  <si>
    <t>Asia (excl. China &amp; India)</t>
  </si>
  <si>
    <t>South America (excl. Brazil)</t>
  </si>
  <si>
    <t>Figure 5.5 Total installed costs ranges and weighted averages for onshore wind farms by country/region, 2010-2016</t>
  </si>
  <si>
    <t>Civil Works</t>
  </si>
  <si>
    <t>Grid Connection</t>
  </si>
  <si>
    <t>Wind Turbine</t>
  </si>
  <si>
    <t>Land</t>
  </si>
  <si>
    <t>Planning</t>
  </si>
  <si>
    <t>Rest of World</t>
  </si>
  <si>
    <t>Other</t>
  </si>
  <si>
    <t>Foundation</t>
  </si>
  <si>
    <t>Development</t>
  </si>
  <si>
    <t>Figure 5.6 Cost breakdown of onshore wind farms by country and region, 1998-2016</t>
  </si>
  <si>
    <t>Category</t>
  </si>
  <si>
    <t>Cost of land</t>
  </si>
  <si>
    <t>Planning and other</t>
  </si>
  <si>
    <t>Grid connection</t>
  </si>
  <si>
    <t>Civil works</t>
  </si>
  <si>
    <t>Wind turbines</t>
  </si>
  <si>
    <t>Figure 5.7 Average total installed cost reduction by source for onshore wind, 2010-2014/15 and 1998-2012</t>
  </si>
  <si>
    <t>Contribution to reduction %</t>
  </si>
  <si>
    <t>Average distance from port (km)</t>
  </si>
  <si>
    <t>Average water depth (m)</t>
  </si>
  <si>
    <t>Individual turbine rating (MW)</t>
  </si>
  <si>
    <t>Year of commissioning</t>
  </si>
  <si>
    <t>Figure 5.9 Offshore wind farm projects and distance from port, 2001-2017</t>
  </si>
  <si>
    <t>Cost of Land</t>
  </si>
  <si>
    <t>Weighted average</t>
  </si>
  <si>
    <t>China and India</t>
  </si>
  <si>
    <t>Figure 5.8 Distribution and weighted average share of onshore wind total installed costs by source for China and India, and rest of the world, 2006-2016</t>
  </si>
  <si>
    <t>Figure 5.10 Total investment costs for commissioned and proposed offshore projects, 2000-2018</t>
  </si>
  <si>
    <t>MAX 2016 USD/kW</t>
  </si>
  <si>
    <t>Figure 5.11 Global weighted average capacity factors for new onshore and offshore wind power capacity additions by year of commissioning, 1983-2017</t>
  </si>
  <si>
    <t>Weighted average Capacity factor</t>
  </si>
  <si>
    <t>Weighted average capacity factors</t>
  </si>
  <si>
    <t>Figure 5.12 Historical onshore wind capacity factors in a sample of 12 countries</t>
  </si>
  <si>
    <t>Netherlands</t>
  </si>
  <si>
    <t>Weighted average capacity factor</t>
  </si>
  <si>
    <t>Figure 5.13 Country-specific weighted average capacity factors for new onshore wind projects, 2010 and 2016</t>
  </si>
  <si>
    <t>Hub Height (m)</t>
  </si>
  <si>
    <t>Rotor Diameter (m)</t>
  </si>
  <si>
    <t>Figure 5.14 Global weighted average hub height, rotor diameter and capacity factors, and cumulative capacity for onshore wind, 1983-2016</t>
  </si>
  <si>
    <t>Figure 5.15 Full-service (initial and renewal) O&amp;M pricing indexes, weighted average O&amp;M revenues of two manufacturers, and O&amp;M costs in Denmark, Germany, Ireland and Sweden, 2008-2017</t>
  </si>
  <si>
    <t>Weighted Average Revenues</t>
  </si>
  <si>
    <t>Initial Full-Service Contracts</t>
  </si>
  <si>
    <t>Full-Service Renewal Contracts</t>
  </si>
  <si>
    <t>2016 USD/kW/year</t>
  </si>
  <si>
    <t>Central and South America</t>
  </si>
  <si>
    <t>Weighted Average (2016 USD/kW/year)</t>
  </si>
  <si>
    <t>MAX (2016 USD/kW/year)</t>
  </si>
  <si>
    <t>MIN (2016 USD/kW/year)</t>
  </si>
  <si>
    <t>Figure 5.16 Project level O&amp;M cost data by component from a subset of the IRENA database compared to the BNEF O&amp;M index range, 2008-2016</t>
  </si>
  <si>
    <t>BNEF O&amp;M Index - Full service contracts</t>
  </si>
  <si>
    <t>Weighted Average %</t>
  </si>
  <si>
    <t>5th percentile %</t>
  </si>
  <si>
    <t>Maintenance</t>
  </si>
  <si>
    <t>Salary</t>
  </si>
  <si>
    <t>Material</t>
  </si>
  <si>
    <t>Weighted Average LCOE (2016 USD/kWh)</t>
  </si>
  <si>
    <t>Figure 5.17 The global weighted average levelised cost of electricity of onshore wind, 1983-2017</t>
  </si>
  <si>
    <t>Figure 5.18 The weighted average LCOE of commissioned onshore wind projects in 12 countries, 1983-2016</t>
  </si>
  <si>
    <t>Figure 5.19 Regional weighted average LCOE and ranges of onshore wind in 2010 and 2016</t>
  </si>
  <si>
    <t>Figure 5.20 The LCOE of commissioned and proposed offshore wind projects and auction results, 2000–2022</t>
  </si>
  <si>
    <t>Source</t>
  </si>
  <si>
    <t>Project Database</t>
  </si>
  <si>
    <t>Auction Database</t>
  </si>
  <si>
    <t>MAX LCOE (2016 USD/kWh)</t>
  </si>
  <si>
    <t>MIN LCOE (2016 USD/kWh)</t>
  </si>
  <si>
    <t>Figure 6.1 Total installed costs by project and global weighted averages for hydropower, 2010-2017</t>
  </si>
  <si>
    <t>Weighted Average (2016 USD/kW)</t>
  </si>
  <si>
    <t>MAX (2016 USD/kW)</t>
  </si>
  <si>
    <t>MIN (2016 USD/kW)</t>
  </si>
  <si>
    <t>Figure 6.2 Total installed cost ranges and weighted averages for hydropower projects by country/region, 2010-2016</t>
  </si>
  <si>
    <t>Other South America</t>
  </si>
  <si>
    <t>Other Asia</t>
  </si>
  <si>
    <t>Weighted average 2016 USD/kW</t>
  </si>
  <si>
    <t>Figure 6.3 Total installed cost ranges and capacity weighted averages for small and large hydropower projects by country/region, 2010-2016</t>
  </si>
  <si>
    <t>Large</t>
  </si>
  <si>
    <t>Small</t>
  </si>
  <si>
    <t>Weighted average (2016 USD/kW)</t>
  </si>
  <si>
    <t>Mechanical equipment</t>
  </si>
  <si>
    <t>Figure 6.4 Total installed cost breakdown by component and capacity weighted averages for 25 hydropower projects in China, India and Sri Lanka, 2010-2016</t>
  </si>
  <si>
    <t>Figure 6.5 Hydropower project capacity factors and capacity weighted averages for large and small hydropower projects by country/region, 2010-2016</t>
  </si>
  <si>
    <t>Weighted average capacity factor %</t>
  </si>
  <si>
    <t>Operation costs</t>
  </si>
  <si>
    <t>Figure 6.6 Hydropower O&amp;M cost breakdown by project for a sample of 25 projects in China, India and Sri Lanka, 2010-2016</t>
  </si>
  <si>
    <t>Figure 6.7 Levelised cost of electricity and weighted averages of small and large hydropower projects by country/region, 2010-2016</t>
  </si>
  <si>
    <t>Weighted Average (2016 USD/kWh)</t>
  </si>
  <si>
    <t>Rest of the world</t>
  </si>
  <si>
    <t>Capacity MW</t>
  </si>
  <si>
    <t>Figure 7.1 Total installed costs of biomass-fired generation technologies by country/region and project capacity</t>
  </si>
  <si>
    <t>5th percentile (2016 USD/kW)</t>
  </si>
  <si>
    <t>95th percentile (2016 USD/kW)</t>
  </si>
  <si>
    <t>Figure 7.2 Total installed costs of biomass-fired generation technologies by country/region</t>
  </si>
  <si>
    <t>Figure 7.3 Project capacity factors and weighted averages of biomass-fired electricity generation systems by country and region</t>
  </si>
  <si>
    <t>Figure 7.4 Levelised cost of electricity by project and weighted averages of bioenergy-fired electricity generation by feedstock and country/region, 2000-2016</t>
  </si>
  <si>
    <t>Weighted average LCOE (2016 USD/kWh)</t>
  </si>
  <si>
    <t>Product</t>
  </si>
  <si>
    <t>Wood waste</t>
  </si>
  <si>
    <t>Wood and straw pellets/briquettes</t>
  </si>
  <si>
    <t>Straw</t>
  </si>
  <si>
    <t>Sewage sludge</t>
  </si>
  <si>
    <t>Rice husks</t>
  </si>
  <si>
    <t>Renewable Municipal Waste</t>
  </si>
  <si>
    <t>Pulp and paper residues</t>
  </si>
  <si>
    <t>Other vegetal and agricultural waste</t>
  </si>
  <si>
    <t>Other primary solid biomass</t>
  </si>
  <si>
    <t>Other biogases from anaerobic fermentation</t>
  </si>
  <si>
    <t>Landfill gas</t>
  </si>
  <si>
    <t>Industrial waste</t>
  </si>
  <si>
    <t>Fuelwood</t>
  </si>
  <si>
    <t>Energy crops</t>
  </si>
  <si>
    <t>Black liquor</t>
  </si>
  <si>
    <t>Biomass energy</t>
  </si>
  <si>
    <t>Bagasse</t>
  </si>
  <si>
    <t>Capacity factor</t>
  </si>
  <si>
    <t>Capacity factor %</t>
  </si>
  <si>
    <t>Figure 7.5 Levelised cost of electricity by capacity factors of bioenergy-fired projects, 2000-2016</t>
  </si>
  <si>
    <t>Figure 8.1 Geothermal power total installed costs by project, technology and capacity, 2007-2020</t>
  </si>
  <si>
    <t>MAX capacity factor</t>
  </si>
  <si>
    <t>MIN capacity factor</t>
  </si>
  <si>
    <t>Figure 8.2 Capacity factors of new geothermal power plants by technology and project size, 2007-2020</t>
  </si>
  <si>
    <t>Figure 8.3 Electricity generation and capacity factor of an 88.2 MW geothermal plant in California, 1989-2017</t>
  </si>
  <si>
    <t>GWh</t>
  </si>
  <si>
    <t>Month of Date</t>
  </si>
  <si>
    <t>MAX (2016 USD/kWh)</t>
  </si>
  <si>
    <t>MIN (2016 USD/kWh)</t>
  </si>
  <si>
    <t>Figure 8.4 Levelised cost of electricity of geothermal power projects by technology and size, 2007-2020</t>
  </si>
  <si>
    <t>Figure B2.1 Development of patent data for renewable energy technologies, 2010-2016</t>
  </si>
  <si>
    <t>Number of patents (thousands)</t>
  </si>
  <si>
    <t>Bioenergy</t>
  </si>
  <si>
    <t>Hydro (with pumped storage)</t>
  </si>
  <si>
    <t>Ocean</t>
  </si>
  <si>
    <t>Solar thermal</t>
  </si>
  <si>
    <t>Wind energy</t>
  </si>
  <si>
    <t>Based on INSPIRE web platform (www.irena.org) and IRENA (2017a).</t>
  </si>
  <si>
    <t>Fin</t>
  </si>
  <si>
    <t xml:space="preserve"> Renewable Power Generation Costs in 2017</t>
  </si>
  <si>
    <t>This publication should be cited as: IRENA (2018), Renewable Power Generation Costs in 2017, International Renewable Energy Agency,
Abu Dhabi.</t>
  </si>
  <si>
    <t>http://www.irena.org/publications/2018/Jan/Renewable-power-generation-costs-in-2017</t>
  </si>
  <si>
    <t>Figure 3.1 Yearly added and cumulative global PV capacity by region, 2006-2016</t>
  </si>
  <si>
    <t>Yearly added (GW)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</si>
  <si>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</si>
  <si>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</si>
  <si>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</si>
  <si>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</si>
  <si>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</si>
  <si>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</si>
  <si>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</si>
  <si>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</si>
  <si>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</si>
  <si>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</si>
  <si>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</si>
  <si>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Source: IRENA, 2017a.</t>
  </si>
  <si>
    <t>Cumulative (GW)</t>
  </si>
  <si>
    <t>Figure 3.2 Solar PV module production: Capacity and volume by technology, 2010-2016</t>
  </si>
  <si>
    <t>production capacity</t>
  </si>
  <si>
    <t>production volume</t>
  </si>
  <si>
    <t>crystalline</t>
  </si>
  <si>
    <t>thin-film</t>
  </si>
  <si>
    <t>Based on GlobalData, 2017 and Fraunhofer ISE, 2016, 2017.</t>
  </si>
  <si>
    <t>Figure 3.3 Average monthly European solar PV module prices by module technology and manufacturer,
March 2010—May 2017 (left) and average yearly module prices by market in 2015 and 2016 (right)</t>
  </si>
  <si>
    <t>Feb 10</t>
  </si>
  <si>
    <t>Mar 10</t>
  </si>
  <si>
    <t>Apr 10</t>
  </si>
  <si>
    <t>May 10</t>
  </si>
  <si>
    <t>Jun 10</t>
  </si>
  <si>
    <t>Jul 10</t>
  </si>
  <si>
    <t>Aug 10</t>
  </si>
  <si>
    <t>Sep 10</t>
  </si>
  <si>
    <t>Oct 10</t>
  </si>
  <si>
    <t>Nov 10</t>
  </si>
  <si>
    <t>Dec 10</t>
  </si>
  <si>
    <t>Jan 11</t>
  </si>
  <si>
    <t>Feb 11</t>
  </si>
  <si>
    <t>Mar 11</t>
  </si>
  <si>
    <t>Apr 11</t>
  </si>
  <si>
    <t>May 11</t>
  </si>
  <si>
    <t>Jun 11</t>
  </si>
  <si>
    <t>Jul 11</t>
  </si>
  <si>
    <t>Aug 11</t>
  </si>
  <si>
    <t>Sep 11</t>
  </si>
  <si>
    <t>Oct 11</t>
  </si>
  <si>
    <t>Nov 11</t>
  </si>
  <si>
    <t>Dec 11</t>
  </si>
  <si>
    <t>Jan 12</t>
  </si>
  <si>
    <t>Feb 12</t>
  </si>
  <si>
    <t>Mar 12</t>
  </si>
  <si>
    <t>Apr 12</t>
  </si>
  <si>
    <t>May 12</t>
  </si>
  <si>
    <t>Jun 12</t>
  </si>
  <si>
    <t>Jul 12</t>
  </si>
  <si>
    <t>Aug 12</t>
  </si>
  <si>
    <t>Sep 12</t>
  </si>
  <si>
    <t>Oct 12</t>
  </si>
  <si>
    <t>Nov 12</t>
  </si>
  <si>
    <t>Dec 12</t>
  </si>
  <si>
    <t>Jan 13</t>
  </si>
  <si>
    <t>Feb 13</t>
  </si>
  <si>
    <t>Mar 13</t>
  </si>
  <si>
    <t>Apr 13</t>
  </si>
  <si>
    <t>May 13</t>
  </si>
  <si>
    <t>Jun 13</t>
  </si>
  <si>
    <t>Jul 13</t>
  </si>
  <si>
    <t>Aug 13</t>
  </si>
  <si>
    <t>Sep 13</t>
  </si>
  <si>
    <t>Oct 13</t>
  </si>
  <si>
    <t>Nov 13</t>
  </si>
  <si>
    <t>Dec 13</t>
  </si>
  <si>
    <t>Jan 14</t>
  </si>
  <si>
    <t>Feb 14</t>
  </si>
  <si>
    <t>Mar 14</t>
  </si>
  <si>
    <t>Apr 14</t>
  </si>
  <si>
    <t>May 14</t>
  </si>
  <si>
    <t>Jun 14</t>
  </si>
  <si>
    <t>Jul 14</t>
  </si>
  <si>
    <t>Aug 14</t>
  </si>
  <si>
    <t>Sep 14</t>
  </si>
  <si>
    <t>Oct 14</t>
  </si>
  <si>
    <t>Nov 14</t>
  </si>
  <si>
    <t>Dec 14</t>
  </si>
  <si>
    <t>Jan 15</t>
  </si>
  <si>
    <t>Feb 15</t>
  </si>
  <si>
    <t>Mar 15</t>
  </si>
  <si>
    <t>Apr 15</t>
  </si>
  <si>
    <t>May 15</t>
  </si>
  <si>
    <t>Jun 15</t>
  </si>
  <si>
    <t>Jul 15</t>
  </si>
  <si>
    <t>Aug 15</t>
  </si>
  <si>
    <t>Sep 15</t>
  </si>
  <si>
    <t>Oct 15</t>
  </si>
  <si>
    <t>Nov 15</t>
  </si>
  <si>
    <t>Dec 15</t>
  </si>
  <si>
    <t>Jan 16</t>
  </si>
  <si>
    <t>Feb 16</t>
  </si>
  <si>
    <t>Mar 16</t>
  </si>
  <si>
    <t>Apr 16</t>
  </si>
  <si>
    <t>May 16</t>
  </si>
  <si>
    <t>Jun 16</t>
  </si>
  <si>
    <t>Jul 16</t>
  </si>
  <si>
    <t>Aug 16</t>
  </si>
  <si>
    <t>Sep 16</t>
  </si>
  <si>
    <t>Oct 16</t>
  </si>
  <si>
    <t>Nov 16</t>
  </si>
  <si>
    <t>Dec 16</t>
  </si>
  <si>
    <t>Jan 17</t>
  </si>
  <si>
    <t>Feb 17</t>
  </si>
  <si>
    <t>Mar 17</t>
  </si>
  <si>
    <t>Apr 17</t>
  </si>
  <si>
    <t>May 17</t>
  </si>
  <si>
    <t>Crystalline China</t>
  </si>
  <si>
    <t>Crystalline Europe (Germany)</t>
  </si>
  <si>
    <t>Crystalline Japan</t>
  </si>
  <si>
    <t>Thin film a-Si</t>
  </si>
  <si>
    <t>Thin film a-Si/u-Si or Global Price Index (Q4 2013 onwards)</t>
  </si>
  <si>
    <t>Thin film CdS/CdTe</t>
  </si>
  <si>
    <t>Source: GlobalData, 2017; pvXchange, 2017; Photon Consulting, 2017.</t>
  </si>
  <si>
    <t>Country/State</t>
  </si>
  <si>
    <t>California</t>
  </si>
  <si>
    <t>Japan</t>
  </si>
  <si>
    <t>Malaysia</t>
  </si>
  <si>
    <t>Mexico</t>
  </si>
  <si>
    <t>Ontario</t>
  </si>
  <si>
    <t>South Africa</t>
  </si>
  <si>
    <t>Figure 3.4 Total installed costs for utility-scale solar PV projects and the global weighted average, 2010-2017</t>
  </si>
  <si>
    <t>weighted average investment cost</t>
  </si>
  <si>
    <t>95th percentile investment cost</t>
  </si>
  <si>
    <t>2017</t>
  </si>
  <si>
    <t>Source: IRENA Renewable Cost Database.</t>
  </si>
  <si>
    <t>Figure 3.5 Utility-scale solar PV total installed cost trends in selected countries, 2010-2017</t>
  </si>
  <si>
    <t>Percentage change USD/kW 2010-2017</t>
  </si>
  <si>
    <t>Figure 3.6 Estimated utility-scale solar PV system costs: China compared to other countries, 2015-2016</t>
  </si>
  <si>
    <t>UK</t>
  </si>
  <si>
    <t>Jordan</t>
  </si>
  <si>
    <t>Australia</t>
  </si>
  <si>
    <t>% Difference in total installed cost
(2016 USD/kW) from 'China'</t>
  </si>
  <si>
    <t>Total installed cost (2016 USD/kW)</t>
  </si>
  <si>
    <t>Figure 3.7 Detailed breakdown of utility-scale solar PV costs by country, 2016</t>
  </si>
  <si>
    <t>Subcategory</t>
  </si>
  <si>
    <t>Hardware</t>
  </si>
  <si>
    <t>Module</t>
  </si>
  <si>
    <t>Inverter</t>
  </si>
  <si>
    <t>Cabling / wiring</t>
  </si>
  <si>
    <t>Monitoring and control</t>
  </si>
  <si>
    <t>Racking and mounting</t>
  </si>
  <si>
    <t>Safety and security</t>
  </si>
  <si>
    <t>Installation</t>
  </si>
  <si>
    <t xml:space="preserve">Electrical installation </t>
  </si>
  <si>
    <t>Inspection</t>
  </si>
  <si>
    <t>Mechanical installation</t>
  </si>
  <si>
    <t>Soft costs</t>
  </si>
  <si>
    <t>Customer acquisition</t>
  </si>
  <si>
    <t>Financing costs</t>
  </si>
  <si>
    <t>Incentive application</t>
  </si>
  <si>
    <t>Margin</t>
  </si>
  <si>
    <t>Permitting</t>
  </si>
  <si>
    <t>System design</t>
  </si>
  <si>
    <t>Figure 3.8 Average total installed costs of residential solar PV systems by country, Q2 2007-Q1 2017</t>
  </si>
  <si>
    <t>Quarter</t>
  </si>
  <si>
    <t>California (0-10 kW)</t>
  </si>
  <si>
    <t>US non-California (0-10 kW)</t>
  </si>
  <si>
    <t>Korea</t>
  </si>
  <si>
    <t>Switzerland</t>
  </si>
  <si>
    <t>Thailand</t>
  </si>
  <si>
    <t>UK (0-10 kW)</t>
  </si>
  <si>
    <t>Q2 2007</t>
  </si>
  <si>
    <t>Q3 2007</t>
  </si>
  <si>
    <t>Q4 2007</t>
  </si>
  <si>
    <t>Q1 2008</t>
  </si>
  <si>
    <t>Q2 2008</t>
  </si>
  <si>
    <t>Q3 2008</t>
  </si>
  <si>
    <t>Q4 2008</t>
  </si>
  <si>
    <t>Q1 2009</t>
  </si>
  <si>
    <t>Q2 2009</t>
  </si>
  <si>
    <t>Q3 2009</t>
  </si>
  <si>
    <t>Q4 2009</t>
  </si>
  <si>
    <t>Q1 2010</t>
  </si>
  <si>
    <t>Q2 2010</t>
  </si>
  <si>
    <t>Q3 2010</t>
  </si>
  <si>
    <t>Q4 2010</t>
  </si>
  <si>
    <t>Q1 2011</t>
  </si>
  <si>
    <t>Q2 2011</t>
  </si>
  <si>
    <t>Q3 2011</t>
  </si>
  <si>
    <t>Q4 2011</t>
  </si>
  <si>
    <t>Q1 2012</t>
  </si>
  <si>
    <t>Q2 2012</t>
  </si>
  <si>
    <t>Q3 2012</t>
  </si>
  <si>
    <t>Q4 2012</t>
  </si>
  <si>
    <t>Q1 2013</t>
  </si>
  <si>
    <t>Q2 2013</t>
  </si>
  <si>
    <t>Q3 2013</t>
  </si>
  <si>
    <t>Q4 2013</t>
  </si>
  <si>
    <t>Q1 2014</t>
  </si>
  <si>
    <t>Q2 2014</t>
  </si>
  <si>
    <t>Q3 2014</t>
  </si>
  <si>
    <t>Q4 2014</t>
  </si>
  <si>
    <t>Q1 2015</t>
  </si>
  <si>
    <t>Q2 2015</t>
  </si>
  <si>
    <t>Q3 2015</t>
  </si>
  <si>
    <t>Q4 2015</t>
  </si>
  <si>
    <t>Q1 2016</t>
  </si>
  <si>
    <t>Q2 2016</t>
  </si>
  <si>
    <t>Q3 2016</t>
  </si>
  <si>
    <t>Q4 2016</t>
  </si>
  <si>
    <t>Q1 2017</t>
  </si>
  <si>
    <t>Figure 3.9 Global weighted average capacity factors for utility-scale PV systems, 2010-2016</t>
  </si>
  <si>
    <t>5th percentile capacity factor</t>
  </si>
  <si>
    <t>95th percentile capacity factor</t>
  </si>
  <si>
    <t>Figure 3.10 Levelised cost of electricity from utility-scale solar PV projects, global weighted average and range,
2010-2016</t>
  </si>
  <si>
    <t>Weighted average LCOE</t>
  </si>
  <si>
    <t>5th percentile LCOE</t>
  </si>
  <si>
    <t>95th percentile LCOE</t>
  </si>
  <si>
    <t>Figure 3.11 Utility-scale solar PV: Electricity cost trends in selected countries, 2010-2017</t>
  </si>
  <si>
    <t>Change USD/kWh 
2010-2017</t>
  </si>
  <si>
    <t>Change USD/kWh
2010-2017</t>
  </si>
  <si>
    <t>Figure 3.12 Levelised cost of electricity from residential solar PV systems by country, Q2 2007-Q1 2017</t>
  </si>
  <si>
    <t>US non-California 
(0-10 kW)</t>
  </si>
  <si>
    <t>UK
(0-10 kW)</t>
  </si>
  <si>
    <t>Figure 3.13 Levelised cost of electricity from residential PV: Average differentials between Germany
and other countries, 2010-2017.</t>
  </si>
  <si>
    <t>Germany LCOE (2016 USD/kWh)</t>
  </si>
  <si>
    <t>Percentage difference from Germany</t>
  </si>
  <si>
    <t>Figure B3.1 Commercial solar PV total installed cost and levelised cost of electricity by country or state, 2009-2017</t>
  </si>
  <si>
    <t>USD/kW</t>
  </si>
  <si>
    <t>Arizona</t>
  </si>
  <si>
    <t>Massachusetts</t>
  </si>
  <si>
    <t>Ney York</t>
  </si>
  <si>
    <t>2009 Q2</t>
  </si>
  <si>
    <t>2009 Q3</t>
  </si>
  <si>
    <t>2009 Q4</t>
  </si>
  <si>
    <t>2010 Q1</t>
  </si>
  <si>
    <t>2010 Q2</t>
  </si>
  <si>
    <t>2010 Q3</t>
  </si>
  <si>
    <t>2010 Q4</t>
  </si>
  <si>
    <t>2011 Q1</t>
  </si>
  <si>
    <t>2011 Q2</t>
  </si>
  <si>
    <t>2011 Q3</t>
  </si>
  <si>
    <t>2011 Q4</t>
  </si>
  <si>
    <t>2012 Q1</t>
  </si>
  <si>
    <t>2012 Q2</t>
  </si>
  <si>
    <t>2012 Q3</t>
  </si>
  <si>
    <t>2012 Q4</t>
  </si>
  <si>
    <t>2013 Q1</t>
  </si>
  <si>
    <t>2013 Q2</t>
  </si>
  <si>
    <t>2013 Q3</t>
  </si>
  <si>
    <t>2013 Q4</t>
  </si>
  <si>
    <t>2014 Q1</t>
  </si>
  <si>
    <t>2014 Q2</t>
  </si>
  <si>
    <t>2014 Q3</t>
  </si>
  <si>
    <t>2014 Q4</t>
  </si>
  <si>
    <t>2015 Q1</t>
  </si>
  <si>
    <t>2015 Q2</t>
  </si>
  <si>
    <t>2015 Q3</t>
  </si>
  <si>
    <t>2015 Q4</t>
  </si>
  <si>
    <t>2016 Q1</t>
  </si>
  <si>
    <t>2016 Q2</t>
  </si>
  <si>
    <t>2016 Q3</t>
  </si>
  <si>
    <t>2016 Q4</t>
  </si>
  <si>
    <t>2017 Q1</t>
  </si>
  <si>
    <t>2017 Q2</t>
  </si>
  <si>
    <t>% Difference (first and last available quarter)</t>
  </si>
  <si>
    <t>USD/kWh</t>
  </si>
  <si>
    <t>Figure 4.1 Development of the cumulative installed CSP capacity by region, 2006-2016.</t>
  </si>
  <si>
    <t>Country/area</t>
  </si>
  <si>
    <t>Figure 4.2 Status of planned PTC and ST projects registered since 2015</t>
  </si>
  <si>
    <t>Status</t>
  </si>
  <si>
    <t>Parabolic trough</t>
  </si>
  <si>
    <t>Solar tower</t>
  </si>
  <si>
    <t>Total</t>
  </si>
  <si>
    <t>under construction</t>
  </si>
  <si>
    <t>under development</t>
  </si>
  <si>
    <t>IRENA analysis based on SolarPACES, 2017b.</t>
  </si>
  <si>
    <t>Figure 4.5 Storage hours of planned CSP projects with operational status updates in 2015-2017</t>
  </si>
  <si>
    <t>Average</t>
  </si>
  <si>
    <t>Figure 4.6 Heat-transfer fluid use in operational and planned projects with operational status updates in 2015-2017</t>
  </si>
  <si>
    <t>Operational</t>
  </si>
  <si>
    <t>Under construction &amp; under development</t>
  </si>
  <si>
    <t>Heat Transfer Fluid Type</t>
  </si>
  <si>
    <t>Water &amp; Water/Steam</t>
  </si>
  <si>
    <t>Not Available</t>
  </si>
  <si>
    <t>Molten salt</t>
  </si>
  <si>
    <t>Diphenyl/Biphenyl oxide (synthetic oil)</t>
  </si>
  <si>
    <t>Figure 4.7 Capacity factor trends for CSP plants, 2009-2016</t>
  </si>
  <si>
    <t>W AV CF</t>
  </si>
  <si>
    <t>min</t>
  </si>
  <si>
    <t>max</t>
  </si>
  <si>
    <t>Note: min-max range excludes projects &lt;= 20 MW</t>
  </si>
  <si>
    <t>Figure 4.8 Direct normal irradiance levels for CSP projects by year of commissioning and technology, 2009-2016</t>
  </si>
  <si>
    <t>DNI w. avg</t>
  </si>
  <si>
    <t>Min. DNI (kWh/m2/year)</t>
  </si>
  <si>
    <t>Max. DNI (kWh/m2/year)</t>
  </si>
  <si>
    <t>Based on Lilliestam et al., 2017</t>
  </si>
  <si>
    <t>Figure 4.9 The levelised cost of electricity for CSP projects, 2009-2016</t>
  </si>
  <si>
    <t>Weighted Average LCOE</t>
  </si>
  <si>
    <t>Min LCOE</t>
  </si>
  <si>
    <t>Max LCOE</t>
  </si>
  <si>
    <t>Figure 4.10 Levelised cost of electricity and auction price trends for CSP, 2010-2022</t>
  </si>
  <si>
    <t>Min (2016 USD/kWh)</t>
  </si>
  <si>
    <t>Max (2016 USD/kWh)</t>
  </si>
  <si>
    <t>Source: IRENA Renewable Cost Database and Auctions Database.</t>
  </si>
  <si>
    <t>2016 USD/KWh</t>
  </si>
  <si>
    <t>Based on IRENA Renewable Cost Database and Auctions Database; GWEC, 2017; WindEurope, 2017; MAKE Consulting, 2017a;</t>
  </si>
  <si>
    <t>and SolarPower Europe, 2017a.</t>
  </si>
  <si>
    <t>Based on IRENA data</t>
  </si>
  <si>
    <t>Source: IRENA Renewable Cost Database</t>
  </si>
  <si>
    <t>Based on IRENA Renewable Cost Database and Auctions Database; GWEC (2017), MAKE Consulting (2017a), SolarPower Europe (2017),</t>
  </si>
  <si>
    <t>and WindEurope (2017).</t>
  </si>
  <si>
    <t>Sources: Wiser and Bollinger, 2017; Global Data, 2016; Danish Energy Agency, 2017; IEA Wind, 2015; CanWEA, 2016.</t>
  </si>
  <si>
    <t>Sources: Wiser and Bollinger, 2017; CWEA, 2013; BNEF, 2016; Global Data, 2014 and Vestas Wind Systems, 2005-2017.</t>
  </si>
  <si>
    <t>Source: IRENA Renewable Cost Database and DWG, 2015.</t>
  </si>
  <si>
    <t>Source: IRENA Renewable Cost Database, 2017.</t>
  </si>
  <si>
    <t>Sources: BNEF, 2017; Global Data, 2017; IEA Wind, 2017.</t>
  </si>
  <si>
    <t>Source: IRENA Renewable Cost Database, BNEF 2017.</t>
  </si>
  <si>
    <t>Sources: IRENA Renewable Cost Database.</t>
  </si>
  <si>
    <t>Source: IRENA Renewable Cost Database and IRENA PPA Database</t>
  </si>
  <si>
    <t>Source: IRENA Renewable Cost Database and Global Data, 2016.</t>
  </si>
  <si>
    <t>Source: Energy Information Administration.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</si>
</sst>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64" formatCode="#,##0.0"/>
    <numFmt numFmtId="165" formatCode="0.0;\-0.0"/>
    <numFmt numFmtId="166" formatCode="#,##0.000"/>
    <numFmt numFmtId="167" formatCode="#,##0.0000"/>
    <numFmt numFmtId="168" formatCode="#\ ##0"/>
    <numFmt numFmtId="169" formatCode="0.0000;\-0.0000"/>
    <numFmt numFmtId="170" formatCode="0.0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sz val="9"/>
      <color theme="1"/>
      <name val="Arial"/>
      <family val="2"/>
    </font>
    <font>
      <sz val="1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8"/>
      <color rgb="FF555555"/>
      <name val="Arial"/>
      <family val="2"/>
    </font>
    <font>
      <sz val="12"/>
      <color rgb="FF555555"/>
      <name val="Arial"/>
      <family val="2"/>
    </font>
    <font>
      <sz val="10"/>
      <color rgb="FF555555"/>
      <name val="Arial"/>
      <family val="2"/>
    </font>
    <font>
      <sz val="11"/>
      <color rgb="FF555555"/>
      <name val="Calibri"/>
      <family val="2"/>
      <scheme val="minor"/>
    </font>
    <font>
      <sz val="11"/>
      <color rgb="FF555555"/>
      <name val="Arial"/>
      <family val="2"/>
    </font>
    <font>
      <b/>
      <sz val="12"/>
      <color rgb="FF555555"/>
      <name val="Arial"/>
      <family val="2"/>
    </font>
    <font>
      <sz val="9"/>
      <color rgb="FF555555"/>
      <name val="Arial"/>
      <family val="2"/>
    </font>
    <font>
      <sz val="11"/>
      <color theme="1"/>
      <name val="Arial"/>
      <family val="2"/>
    </font>
    <font>
      <sz val="11"/>
      <color rgb="FFFF0000"/>
      <name val="Arial"/>
      <family val="2"/>
    </font>
    <font>
      <sz val="11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6" fillId="0" borderId="0" applyNumberFormat="0" applyFill="0" applyBorder="0" applyAlignment="0" applyProtection="0"/>
  </cellStyleXfs>
  <cellXfs count="93">
    <xf numFmtId="0" fontId="0" fillId="0" borderId="0" xfId="0"/>
    <xf numFmtId="0" fontId="0" fillId="0" borderId="0" xfId="0" applyAlignment="1">
      <alignment wrapText="1"/>
    </xf>
    <xf numFmtId="9" fontId="0" fillId="0" borderId="0" xfId="0" applyNumberFormat="1"/>
    <xf numFmtId="2" fontId="0" fillId="0" borderId="0" xfId="0" applyNumberFormat="1"/>
    <xf numFmtId="1" fontId="0" fillId="0" borderId="0" xfId="0" applyNumberFormat="1"/>
    <xf numFmtId="4" fontId="0" fillId="0" borderId="0" xfId="0" applyNumberFormat="1"/>
    <xf numFmtId="3" fontId="0" fillId="0" borderId="0" xfId="0" applyNumberFormat="1"/>
    <xf numFmtId="10" fontId="0" fillId="0" borderId="0" xfId="0" applyNumberFormat="1"/>
    <xf numFmtId="0" fontId="2" fillId="0" borderId="0" xfId="0" applyFont="1"/>
    <xf numFmtId="0" fontId="3" fillId="0" borderId="0" xfId="0" applyFont="1"/>
    <xf numFmtId="0" fontId="4" fillId="0" borderId="0" xfId="0" applyFont="1"/>
    <xf numFmtId="0" fontId="5" fillId="0" borderId="0" xfId="0" applyFont="1"/>
    <xf numFmtId="0" fontId="0" fillId="0" borderId="0" xfId="0" applyAlignment="1"/>
    <xf numFmtId="0" fontId="6" fillId="0" borderId="0" xfId="2"/>
    <xf numFmtId="0" fontId="7" fillId="0" borderId="0" xfId="0" quotePrefix="1" applyFont="1" applyAlignment="1">
      <alignment horizontal="left"/>
    </xf>
    <xf numFmtId="0" fontId="7" fillId="0" borderId="0" xfId="0" quotePrefix="1" applyFont="1" applyAlignment="1">
      <alignment vertical="top"/>
    </xf>
    <xf numFmtId="0" fontId="7" fillId="0" borderId="0" xfId="0" quotePrefix="1" applyFont="1" applyAlignment="1">
      <alignment horizontal="center"/>
    </xf>
    <xf numFmtId="0" fontId="7" fillId="0" borderId="0" xfId="0" quotePrefix="1" applyFont="1" applyAlignment="1">
      <alignment horizontal="left" vertical="top"/>
    </xf>
    <xf numFmtId="4" fontId="7" fillId="0" borderId="0" xfId="0" applyNumberFormat="1" applyFont="1" applyAlignment="1">
      <alignment vertical="center"/>
    </xf>
    <xf numFmtId="164" fontId="7" fillId="0" borderId="0" xfId="0" applyNumberFormat="1" applyFont="1" applyAlignment="1">
      <alignment vertical="center"/>
    </xf>
    <xf numFmtId="0" fontId="8" fillId="0" borderId="0" xfId="0" quotePrefix="1" applyFont="1" applyAlignment="1">
      <alignment horizontal="left"/>
    </xf>
    <xf numFmtId="0" fontId="8" fillId="0" borderId="0" xfId="0" quotePrefix="1" applyFont="1" applyAlignment="1">
      <alignment horizontal="center"/>
    </xf>
    <xf numFmtId="0" fontId="8" fillId="0" borderId="0" xfId="0" quotePrefix="1" applyFont="1" applyAlignment="1">
      <alignment horizontal="left" vertical="top"/>
    </xf>
    <xf numFmtId="165" fontId="8" fillId="0" borderId="0" xfId="0" applyNumberFormat="1" applyFont="1" applyAlignment="1">
      <alignment vertical="center"/>
    </xf>
    <xf numFmtId="10" fontId="8" fillId="0" borderId="0" xfId="0" applyNumberFormat="1" applyFont="1" applyAlignment="1">
      <alignment vertical="center"/>
    </xf>
    <xf numFmtId="166" fontId="8" fillId="0" borderId="0" xfId="0" applyNumberFormat="1" applyFont="1" applyAlignment="1">
      <alignment vertical="center"/>
    </xf>
    <xf numFmtId="167" fontId="0" fillId="0" borderId="0" xfId="0" applyNumberFormat="1"/>
    <xf numFmtId="0" fontId="8" fillId="0" borderId="0" xfId="0" quotePrefix="1" applyFont="1" applyAlignment="1">
      <alignment horizontal="left" wrapText="1"/>
    </xf>
    <xf numFmtId="0" fontId="9" fillId="0" borderId="0" xfId="0" quotePrefix="1" applyFont="1" applyAlignment="1">
      <alignment horizontal="left"/>
    </xf>
    <xf numFmtId="0" fontId="9" fillId="0" borderId="0" xfId="0" quotePrefix="1" applyFont="1" applyAlignment="1">
      <alignment horizontal="center"/>
    </xf>
    <xf numFmtId="0" fontId="9" fillId="0" borderId="0" xfId="0" quotePrefix="1" applyFont="1" applyAlignment="1">
      <alignment horizontal="left" vertical="top"/>
    </xf>
    <xf numFmtId="1" fontId="10" fillId="0" borderId="0" xfId="0" applyNumberFormat="1" applyFont="1"/>
    <xf numFmtId="0" fontId="10" fillId="0" borderId="0" xfId="0" applyFont="1"/>
    <xf numFmtId="9" fontId="10" fillId="0" borderId="0" xfId="1" applyFont="1"/>
    <xf numFmtId="9" fontId="0" fillId="0" borderId="0" xfId="1" applyFont="1"/>
    <xf numFmtId="0" fontId="8" fillId="0" borderId="0" xfId="0" quotePrefix="1" applyFont="1" applyAlignment="1"/>
    <xf numFmtId="0" fontId="8" fillId="0" borderId="0" xfId="0" quotePrefix="1" applyFont="1" applyAlignment="1">
      <alignment horizontal="left" vertical="top" wrapText="1"/>
    </xf>
    <xf numFmtId="9" fontId="8" fillId="0" borderId="0" xfId="0" applyNumberFormat="1" applyFont="1" applyAlignment="1">
      <alignment vertical="center"/>
    </xf>
    <xf numFmtId="168" fontId="8" fillId="0" borderId="0" xfId="0" applyNumberFormat="1" applyFont="1" applyAlignment="1">
      <alignment vertical="center"/>
    </xf>
    <xf numFmtId="164" fontId="8" fillId="0" borderId="0" xfId="0" applyNumberFormat="1" applyFont="1" applyAlignment="1">
      <alignment vertical="center"/>
    </xf>
    <xf numFmtId="10" fontId="7" fillId="0" borderId="0" xfId="0" applyNumberFormat="1" applyFont="1" applyAlignment="1">
      <alignment vertical="center"/>
    </xf>
    <xf numFmtId="0" fontId="7" fillId="0" borderId="0" xfId="0" applyFont="1" applyAlignment="1">
      <alignment horizontal="left" vertical="top"/>
    </xf>
    <xf numFmtId="2" fontId="11" fillId="0" borderId="0" xfId="0" applyNumberFormat="1" applyFont="1"/>
    <xf numFmtId="0" fontId="11" fillId="0" borderId="0" xfId="0" applyFont="1"/>
    <xf numFmtId="166" fontId="9" fillId="0" borderId="0" xfId="0" applyNumberFormat="1" applyFont="1" applyAlignment="1">
      <alignment vertical="center"/>
    </xf>
    <xf numFmtId="0" fontId="9" fillId="0" borderId="0" xfId="0" quotePrefix="1" applyFont="1" applyAlignment="1">
      <alignment horizontal="left" vertical="top" wrapText="1"/>
    </xf>
    <xf numFmtId="9" fontId="9" fillId="0" borderId="0" xfId="0" applyNumberFormat="1" applyFont="1" applyAlignment="1">
      <alignment vertical="center"/>
    </xf>
    <xf numFmtId="0" fontId="8" fillId="0" borderId="0" xfId="0" quotePrefix="1" applyFont="1" applyAlignment="1">
      <alignment horizontal="right" wrapText="1"/>
    </xf>
    <xf numFmtId="169" fontId="8" fillId="0" borderId="0" xfId="0" applyNumberFormat="1" applyFont="1" applyAlignment="1">
      <alignment horizontal="right" vertical="center" wrapText="1"/>
    </xf>
    <xf numFmtId="169" fontId="8" fillId="0" borderId="0" xfId="0" applyNumberFormat="1" applyFont="1" applyAlignment="1">
      <alignment vertical="center"/>
    </xf>
    <xf numFmtId="15" fontId="0" fillId="0" borderId="0" xfId="0" applyNumberFormat="1"/>
    <xf numFmtId="0" fontId="9" fillId="0" borderId="0" xfId="0" applyFont="1" applyAlignment="1">
      <alignment horizontal="left" vertical="top"/>
    </xf>
    <xf numFmtId="0" fontId="10" fillId="0" borderId="0" xfId="0" applyFont="1" applyAlignment="1"/>
    <xf numFmtId="0" fontId="8" fillId="0" borderId="0" xfId="0" applyFont="1"/>
    <xf numFmtId="0" fontId="12" fillId="0" borderId="0" xfId="0" applyFont="1"/>
    <xf numFmtId="9" fontId="8" fillId="0" borderId="0" xfId="0" applyNumberFormat="1" applyFont="1"/>
    <xf numFmtId="0" fontId="13" fillId="0" borderId="0" xfId="0" applyFont="1" applyAlignment="1">
      <alignment horizontal="left" vertical="top"/>
    </xf>
    <xf numFmtId="0" fontId="14" fillId="0" borderId="0" xfId="0" applyFont="1"/>
    <xf numFmtId="0" fontId="14" fillId="0" borderId="0" xfId="0" applyFont="1" applyAlignment="1">
      <alignment horizontal="left"/>
    </xf>
    <xf numFmtId="0" fontId="14" fillId="0" borderId="0" xfId="0" applyFont="1" applyAlignment="1">
      <alignment wrapText="1"/>
    </xf>
    <xf numFmtId="9" fontId="14" fillId="0" borderId="0" xfId="1" applyFont="1" applyAlignment="1">
      <alignment horizontal="left"/>
    </xf>
    <xf numFmtId="9" fontId="14" fillId="0" borderId="0" xfId="0" applyNumberFormat="1" applyFont="1"/>
    <xf numFmtId="10" fontId="14" fillId="0" borderId="0" xfId="0" applyNumberFormat="1" applyFont="1"/>
    <xf numFmtId="170" fontId="14" fillId="0" borderId="0" xfId="0" applyNumberFormat="1" applyFont="1"/>
    <xf numFmtId="0" fontId="2" fillId="0" borderId="0" xfId="0" applyFont="1" applyAlignment="1">
      <alignment wrapText="1"/>
    </xf>
    <xf numFmtId="10" fontId="2" fillId="0" borderId="0" xfId="0" applyNumberFormat="1" applyFont="1"/>
    <xf numFmtId="16" fontId="0" fillId="0" borderId="0" xfId="0" applyNumberFormat="1"/>
    <xf numFmtId="2" fontId="14" fillId="0" borderId="0" xfId="0" applyNumberFormat="1" applyFont="1"/>
    <xf numFmtId="1" fontId="14" fillId="0" borderId="0" xfId="0" applyNumberFormat="1" applyFont="1"/>
    <xf numFmtId="1" fontId="2" fillId="0" borderId="0" xfId="0" applyNumberFormat="1" applyFont="1"/>
    <xf numFmtId="2" fontId="2" fillId="0" borderId="0" xfId="0" applyNumberFormat="1" applyFont="1"/>
    <xf numFmtId="0" fontId="2" fillId="0" borderId="0" xfId="0" applyFont="1" applyAlignment="1">
      <alignment vertical="top"/>
    </xf>
    <xf numFmtId="0" fontId="2" fillId="0" borderId="0" xfId="0" applyFont="1" applyAlignment="1">
      <alignment vertical="top" wrapText="1"/>
    </xf>
    <xf numFmtId="0" fontId="14" fillId="0" borderId="0" xfId="0" applyFont="1" applyAlignment="1">
      <alignment horizontal="center"/>
    </xf>
    <xf numFmtId="0" fontId="14" fillId="0" borderId="0" xfId="0" applyFont="1" applyAlignment="1">
      <alignment horizontal="center" vertical="center"/>
    </xf>
    <xf numFmtId="0" fontId="14" fillId="0" borderId="0" xfId="0" applyFont="1" applyAlignment="1">
      <alignment vertical="center"/>
    </xf>
    <xf numFmtId="0" fontId="14" fillId="0" borderId="0" xfId="0" applyFont="1" applyAlignment="1">
      <alignment vertical="center" wrapText="1"/>
    </xf>
    <xf numFmtId="0" fontId="14" fillId="0" borderId="0" xfId="0" applyFont="1" applyAlignment="1">
      <alignment vertical="top"/>
    </xf>
    <xf numFmtId="0" fontId="14" fillId="0" borderId="0" xfId="0" applyFont="1" applyAlignment="1">
      <alignment vertical="top" wrapText="1"/>
    </xf>
    <xf numFmtId="14" fontId="14" fillId="0" borderId="0" xfId="0" applyNumberFormat="1" applyFont="1"/>
    <xf numFmtId="4" fontId="14" fillId="0" borderId="0" xfId="0" applyNumberFormat="1" applyFont="1"/>
    <xf numFmtId="3" fontId="14" fillId="0" borderId="0" xfId="0" applyNumberFormat="1" applyFont="1"/>
    <xf numFmtId="0" fontId="14" fillId="0" borderId="0" xfId="0" applyFont="1" applyAlignment="1">
      <alignment horizontal="center" vertical="center" wrapText="1"/>
    </xf>
    <xf numFmtId="17" fontId="14" fillId="0" borderId="0" xfId="0" applyNumberFormat="1" applyFont="1"/>
    <xf numFmtId="0" fontId="15" fillId="0" borderId="0" xfId="0" applyFont="1"/>
    <xf numFmtId="0" fontId="16" fillId="0" borderId="0" xfId="0" applyFont="1"/>
    <xf numFmtId="0" fontId="14" fillId="0" borderId="0" xfId="0" applyFont="1" applyAlignment="1">
      <alignment horizontal="center" vertical="center"/>
    </xf>
    <xf numFmtId="0" fontId="14" fillId="0" borderId="0" xfId="0" applyFont="1" applyAlignment="1">
      <alignment horizontal="center"/>
    </xf>
    <xf numFmtId="0" fontId="8" fillId="0" borderId="0" xfId="0" quotePrefix="1" applyFont="1" applyAlignment="1">
      <alignment horizontal="center"/>
    </xf>
    <xf numFmtId="0" fontId="0" fillId="0" borderId="0" xfId="0" applyAlignment="1"/>
    <xf numFmtId="0" fontId="9" fillId="0" borderId="0" xfId="0" quotePrefix="1" applyFont="1" applyAlignment="1">
      <alignment horizontal="center"/>
    </xf>
    <xf numFmtId="0" fontId="8" fillId="0" borderId="0" xfId="0" quotePrefix="1" applyFont="1" applyAlignment="1">
      <alignment horizontal="center" vertical="center"/>
    </xf>
    <xf numFmtId="0" fontId="14" fillId="0" borderId="0" xfId="0" applyFont="1" applyAlignment="1">
      <alignment horizontal="center" vertical="center" wrapText="1"/>
    </xf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styles" Target="styles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jpeg"/><Relationship Id="rId2" Type="http://schemas.openxmlformats.org/officeDocument/2006/relationships/hyperlink" Target="http://www.irena.org/publications/2018/Jan/Renewable-power-generation-costs-in-2017" TargetMode="External"/><Relationship Id="rId1" Type="http://schemas.openxmlformats.org/officeDocument/2006/relationships/image" Target="../media/image1.gif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4</xdr:col>
      <xdr:colOff>403524</xdr:colOff>
      <xdr:row>3</xdr:row>
      <xdr:rowOff>171450</xdr:rowOff>
    </xdr:to>
    <xdr:pic>
      <xdr:nvPicPr>
        <xdr:cNvPr id="2" name="Picture 1" descr="http://www.irena.org/images/logo.gif">
          <a:extLst>
            <a:ext uri="{FF2B5EF4-FFF2-40B4-BE49-F238E27FC236}">
              <a16:creationId xmlns:a16="http://schemas.microsoft.com/office/drawing/2014/main" id="{98060852-E6D1-4D60-A8E4-EE2A396CB2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" y="38100"/>
          <a:ext cx="2232324" cy="5372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43543</xdr:colOff>
      <xdr:row>11</xdr:row>
      <xdr:rowOff>87087</xdr:rowOff>
    </xdr:from>
    <xdr:to>
      <xdr:col>5</xdr:col>
      <xdr:colOff>310243</xdr:colOff>
      <xdr:row>27</xdr:row>
      <xdr:rowOff>125187</xdr:rowOff>
    </xdr:to>
    <xdr:pic>
      <xdr:nvPicPr>
        <xdr:cNvPr id="3" name="Picture 2" descr="http://www.irena.org/-/media/Images/IRENA/Agency/Publication/2018/Jan/IRENA_Renewable_Power_Generation.jpg?h=311&amp;w=220&amp;la=en&amp;hash=27E118C9A0A8E39860D118A1865070E3402C5C2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A38EB289-FBD5-487B-A357-77FC20A95F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1723" y="1969227"/>
          <a:ext cx="2095500" cy="2964180"/>
        </a:xfrm>
        <a:prstGeom prst="rect">
          <a:avLst/>
        </a:prstGeom>
        <a:noFill/>
        <a:effectLst>
          <a:glow rad="50800">
            <a:schemeClr val="accent3"/>
          </a:glo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6</xdr:row>
      <xdr:rowOff>172488</xdr:rowOff>
    </xdr:from>
    <xdr:to>
      <xdr:col>25</xdr:col>
      <xdr:colOff>484909</xdr:colOff>
      <xdr:row>24</xdr:row>
      <xdr:rowOff>110835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310255" y="1059179"/>
          <a:ext cx="7800109" cy="517536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7</xdr:row>
      <xdr:rowOff>0</xdr:rowOff>
    </xdr:from>
    <xdr:to>
      <xdr:col>26</xdr:col>
      <xdr:colOff>166254</xdr:colOff>
      <xdr:row>16</xdr:row>
      <xdr:rowOff>346363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12182" y="1066800"/>
          <a:ext cx="8091054" cy="508461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7</xdr:row>
      <xdr:rowOff>0</xdr:rowOff>
    </xdr:from>
    <xdr:to>
      <xdr:col>24</xdr:col>
      <xdr:colOff>399162</xdr:colOff>
      <xdr:row>15</xdr:row>
      <xdr:rowOff>254885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0618" y="1246909"/>
          <a:ext cx="7104762" cy="446666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6</xdr:row>
      <xdr:rowOff>0</xdr:rowOff>
    </xdr:from>
    <xdr:to>
      <xdr:col>26</xdr:col>
      <xdr:colOff>55418</xdr:colOff>
      <xdr:row>16</xdr:row>
      <xdr:rowOff>69273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0" y="720436"/>
          <a:ext cx="7980218" cy="53340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221672</xdr:colOff>
      <xdr:row>7</xdr:row>
      <xdr:rowOff>124691</xdr:rowOff>
    </xdr:from>
    <xdr:to>
      <xdr:col>25</xdr:col>
      <xdr:colOff>595746</xdr:colOff>
      <xdr:row>17</xdr:row>
      <xdr:rowOff>27709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47708" y="1191491"/>
          <a:ext cx="7689274" cy="516774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7</xdr:row>
      <xdr:rowOff>0</xdr:rowOff>
    </xdr:from>
    <xdr:to>
      <xdr:col>25</xdr:col>
      <xdr:colOff>498763</xdr:colOff>
      <xdr:row>17</xdr:row>
      <xdr:rowOff>180108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56764" y="1246909"/>
          <a:ext cx="7813963" cy="544483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7</xdr:row>
      <xdr:rowOff>0</xdr:rowOff>
    </xdr:from>
    <xdr:to>
      <xdr:col>24</xdr:col>
      <xdr:colOff>427733</xdr:colOff>
      <xdr:row>15</xdr:row>
      <xdr:rowOff>254885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70618" y="1066800"/>
          <a:ext cx="7133333" cy="44666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0</xdr:rowOff>
    </xdr:from>
    <xdr:to>
      <xdr:col>18</xdr:col>
      <xdr:colOff>303924</xdr:colOff>
      <xdr:row>45</xdr:row>
      <xdr:rowOff>22522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43055" y="900545"/>
          <a:ext cx="7009524" cy="686666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346364</xdr:colOff>
      <xdr:row>6</xdr:row>
      <xdr:rowOff>498764</xdr:rowOff>
    </xdr:from>
    <xdr:to>
      <xdr:col>23</xdr:col>
      <xdr:colOff>240688</xdr:colOff>
      <xdr:row>37</xdr:row>
      <xdr:rowOff>159495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42364" y="1219200"/>
          <a:ext cx="7209524" cy="559047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500743</xdr:colOff>
      <xdr:row>6</xdr:row>
      <xdr:rowOff>32656</xdr:rowOff>
    </xdr:from>
    <xdr:to>
      <xdr:col>23</xdr:col>
      <xdr:colOff>280781</xdr:colOff>
      <xdr:row>35</xdr:row>
      <xdr:rowOff>157151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5314" y="729342"/>
          <a:ext cx="7095238" cy="552380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65314</xdr:colOff>
      <xdr:row>6</xdr:row>
      <xdr:rowOff>163286</xdr:rowOff>
    </xdr:from>
    <xdr:to>
      <xdr:col>17</xdr:col>
      <xdr:colOff>559714</xdr:colOff>
      <xdr:row>40</xdr:row>
      <xdr:rowOff>14200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14057" y="903515"/>
          <a:ext cx="7200000" cy="614285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554182</xdr:colOff>
      <xdr:row>6</xdr:row>
      <xdr:rowOff>277091</xdr:rowOff>
    </xdr:from>
    <xdr:to>
      <xdr:col>19</xdr:col>
      <xdr:colOff>207818</xdr:colOff>
      <xdr:row>40</xdr:row>
      <xdr:rowOff>96983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02182" y="997527"/>
          <a:ext cx="7578436" cy="663632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5</xdr:row>
      <xdr:rowOff>0</xdr:rowOff>
    </xdr:from>
    <xdr:to>
      <xdr:col>21</xdr:col>
      <xdr:colOff>380114</xdr:colOff>
      <xdr:row>32</xdr:row>
      <xdr:rowOff>87847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30143" y="522514"/>
          <a:ext cx="7085714" cy="479047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429490</xdr:colOff>
      <xdr:row>6</xdr:row>
      <xdr:rowOff>55418</xdr:rowOff>
    </xdr:from>
    <xdr:to>
      <xdr:col>33</xdr:col>
      <xdr:colOff>190480</xdr:colOff>
      <xdr:row>31</xdr:row>
      <xdr:rowOff>171739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18726" y="942109"/>
          <a:ext cx="7076190" cy="461904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300014</xdr:colOff>
      <xdr:row>1</xdr:row>
      <xdr:rowOff>167640</xdr:rowOff>
    </xdr:from>
    <xdr:to>
      <xdr:col>21</xdr:col>
      <xdr:colOff>428205</xdr:colOff>
      <xdr:row>26</xdr:row>
      <xdr:rowOff>402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08D2654-FED5-45E6-80E4-41C09542D6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33274" y="350520"/>
          <a:ext cx="3176191" cy="4404762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3</xdr:row>
      <xdr:rowOff>0</xdr:rowOff>
    </xdr:from>
    <xdr:to>
      <xdr:col>20</xdr:col>
      <xdr:colOff>128191</xdr:colOff>
      <xdr:row>27</xdr:row>
      <xdr:rowOff>15642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1DABD37-B09E-4225-94FB-C950C4139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32220" y="548640"/>
          <a:ext cx="3176191" cy="4404762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363408</xdr:colOff>
      <xdr:row>16</xdr:row>
      <xdr:rowOff>144780</xdr:rowOff>
    </xdr:from>
    <xdr:to>
      <xdr:col>7</xdr:col>
      <xdr:colOff>396809</xdr:colOff>
      <xdr:row>40</xdr:row>
      <xdr:rowOff>46776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72664E2-986F-4E1F-B5CE-21F75CC6B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3588" y="2994660"/>
          <a:ext cx="6746621" cy="4291116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34723</xdr:colOff>
      <xdr:row>15</xdr:row>
      <xdr:rowOff>65314</xdr:rowOff>
    </xdr:from>
    <xdr:to>
      <xdr:col>5</xdr:col>
      <xdr:colOff>90341</xdr:colOff>
      <xdr:row>41</xdr:row>
      <xdr:rowOff>117674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DF7676C-3E5F-4BC8-8650-77A79243B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2903" y="2724694"/>
          <a:ext cx="5389618" cy="482248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36868</xdr:colOff>
      <xdr:row>8</xdr:row>
      <xdr:rowOff>22860</xdr:rowOff>
    </xdr:from>
    <xdr:to>
      <xdr:col>13</xdr:col>
      <xdr:colOff>351100</xdr:colOff>
      <xdr:row>30</xdr:row>
      <xdr:rowOff>68687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34C8BD-3060-4121-BA49-4935F70E4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1588" y="1356360"/>
          <a:ext cx="4581432" cy="4153007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283030</xdr:colOff>
      <xdr:row>4</xdr:row>
      <xdr:rowOff>105004</xdr:rowOff>
    </xdr:from>
    <xdr:to>
      <xdr:col>16</xdr:col>
      <xdr:colOff>387259</xdr:colOff>
      <xdr:row>24</xdr:row>
      <xdr:rowOff>57566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3A60F06-8AE2-4B45-A3E6-D9D1BA56A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40290" y="684124"/>
          <a:ext cx="4371429" cy="3937822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</xdr:colOff>
      <xdr:row>18</xdr:row>
      <xdr:rowOff>0</xdr:rowOff>
    </xdr:from>
    <xdr:to>
      <xdr:col>12</xdr:col>
      <xdr:colOff>172268</xdr:colOff>
      <xdr:row>37</xdr:row>
      <xdr:rowOff>112487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15F121-2F43-46B7-A339-67C92205E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0521" y="3108960"/>
          <a:ext cx="4317547" cy="358720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22</xdr:col>
      <xdr:colOff>41564</xdr:colOff>
      <xdr:row>7</xdr:row>
      <xdr:rowOff>13855</xdr:rowOff>
    </xdr:from>
    <xdr:to>
      <xdr:col>33</xdr:col>
      <xdr:colOff>383583</xdr:colOff>
      <xdr:row>35</xdr:row>
      <xdr:rowOff>113657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40400" y="1468582"/>
          <a:ext cx="7047619" cy="5142857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76200</xdr:colOff>
      <xdr:row>8</xdr:row>
      <xdr:rowOff>38100</xdr:rowOff>
    </xdr:from>
    <xdr:to>
      <xdr:col>13</xdr:col>
      <xdr:colOff>321273</xdr:colOff>
      <xdr:row>27</xdr:row>
      <xdr:rowOff>167188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F01843-8902-492D-B9FA-DB16641D4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58640" y="1744980"/>
          <a:ext cx="5380953" cy="3619048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137160</xdr:colOff>
      <xdr:row>5</xdr:row>
      <xdr:rowOff>7621</xdr:rowOff>
    </xdr:from>
    <xdr:to>
      <xdr:col>21</xdr:col>
      <xdr:colOff>165274</xdr:colOff>
      <xdr:row>26</xdr:row>
      <xdr:rowOff>177600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8FCD7C-3C25-4743-8F10-7D658A7FC6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111740" y="739141"/>
          <a:ext cx="3685714" cy="414761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21</xdr:col>
      <xdr:colOff>117230</xdr:colOff>
      <xdr:row>3</xdr:row>
      <xdr:rowOff>58615</xdr:rowOff>
    </xdr:from>
    <xdr:to>
      <xdr:col>27</xdr:col>
      <xdr:colOff>140583</xdr:colOff>
      <xdr:row>21</xdr:row>
      <xdr:rowOff>87131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C465B27-B72A-44B1-9CB8-9F8442254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27690" y="607255"/>
          <a:ext cx="3680953" cy="3320356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4</xdr:row>
      <xdr:rowOff>0</xdr:rowOff>
    </xdr:from>
    <xdr:to>
      <xdr:col>19</xdr:col>
      <xdr:colOff>508914</xdr:colOff>
      <xdr:row>21</xdr:row>
      <xdr:rowOff>564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5A47BE-D04A-498F-91F5-EBBB3D96D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34100" y="548640"/>
          <a:ext cx="5385714" cy="3109524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7620</xdr:colOff>
      <xdr:row>4</xdr:row>
      <xdr:rowOff>30480</xdr:rowOff>
    </xdr:from>
    <xdr:to>
      <xdr:col>16</xdr:col>
      <xdr:colOff>302325</xdr:colOff>
      <xdr:row>25</xdr:row>
      <xdr:rowOff>138531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F2AF91-7072-404E-BD06-75C614C83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18220" y="762000"/>
          <a:ext cx="4561905" cy="4276191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94130</xdr:colOff>
      <xdr:row>13</xdr:row>
      <xdr:rowOff>13895</xdr:rowOff>
    </xdr:from>
    <xdr:to>
      <xdr:col>15</xdr:col>
      <xdr:colOff>98321</xdr:colOff>
      <xdr:row>33</xdr:row>
      <xdr:rowOff>146771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04D3BB6-DEBF-4051-8E9C-A36175F71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1070" y="2848535"/>
          <a:ext cx="4576191" cy="3790476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29614</xdr:colOff>
      <xdr:row>7</xdr:row>
      <xdr:rowOff>152401</xdr:rowOff>
    </xdr:from>
    <xdr:to>
      <xdr:col>31</xdr:col>
      <xdr:colOff>443346</xdr:colOff>
      <xdr:row>44</xdr:row>
      <xdr:rowOff>169412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52A61F2-C384-4C3E-9A47-5DC6A32DA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80354" y="1714501"/>
          <a:ext cx="7728932" cy="7065511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600635</xdr:colOff>
      <xdr:row>14</xdr:row>
      <xdr:rowOff>44824</xdr:rowOff>
    </xdr:from>
    <xdr:to>
      <xdr:col>5</xdr:col>
      <xdr:colOff>120732</xdr:colOff>
      <xdr:row>32</xdr:row>
      <xdr:rowOff>160387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288485-C6E6-46B5-8892-D79023CBA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635" y="2559424"/>
          <a:ext cx="4572157" cy="3407403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16</xdr:row>
      <xdr:rowOff>0</xdr:rowOff>
    </xdr:from>
    <xdr:to>
      <xdr:col>28</xdr:col>
      <xdr:colOff>94171</xdr:colOff>
      <xdr:row>60</xdr:row>
      <xdr:rowOff>142709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15AF3E3-28BB-4092-9CAB-D5B7A5D9CF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63100" y="2743200"/>
          <a:ext cx="8628571" cy="836469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7620</xdr:colOff>
      <xdr:row>6</xdr:row>
      <xdr:rowOff>15240</xdr:rowOff>
    </xdr:from>
    <xdr:to>
      <xdr:col>19</xdr:col>
      <xdr:colOff>507011</xdr:colOff>
      <xdr:row>24</xdr:row>
      <xdr:rowOff>142448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4DAAD1F-F67C-439D-9777-2AC8AFCBA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87540" y="929640"/>
          <a:ext cx="5376191" cy="34190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18</xdr:col>
      <xdr:colOff>361067</xdr:colOff>
      <xdr:row>43</xdr:row>
      <xdr:rowOff>105267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37314" y="1055914"/>
          <a:ext cx="7066667" cy="695238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30480</xdr:colOff>
      <xdr:row>4</xdr:row>
      <xdr:rowOff>45720</xdr:rowOff>
    </xdr:from>
    <xdr:to>
      <xdr:col>15</xdr:col>
      <xdr:colOff>520347</xdr:colOff>
      <xdr:row>20</xdr:row>
      <xdr:rowOff>43450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E87A565-E7A9-4385-804C-8EBC9BB77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94960" y="777240"/>
          <a:ext cx="5366667" cy="292381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22860</xdr:colOff>
      <xdr:row>4</xdr:row>
      <xdr:rowOff>45721</xdr:rowOff>
    </xdr:from>
    <xdr:to>
      <xdr:col>16</xdr:col>
      <xdr:colOff>560346</xdr:colOff>
      <xdr:row>21</xdr:row>
      <xdr:rowOff>179618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23F08E-4570-466A-BE5A-9EF49499A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16040" y="777241"/>
          <a:ext cx="5414286" cy="3242857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15240</xdr:colOff>
      <xdr:row>7</xdr:row>
      <xdr:rowOff>30481</xdr:rowOff>
    </xdr:from>
    <xdr:to>
      <xdr:col>17</xdr:col>
      <xdr:colOff>500345</xdr:colOff>
      <xdr:row>19</xdr:row>
      <xdr:rowOff>133151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D99FE6-B608-4E6B-A8A0-D23345F6F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71560" y="1805941"/>
          <a:ext cx="5361905" cy="2787599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182880</xdr:colOff>
      <xdr:row>4</xdr:row>
      <xdr:rowOff>7620</xdr:rowOff>
    </xdr:from>
    <xdr:to>
      <xdr:col>17</xdr:col>
      <xdr:colOff>77433</xdr:colOff>
      <xdr:row>22</xdr:row>
      <xdr:rowOff>77684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AB47D2-9291-4EA7-9D5F-C82B4A71A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59680" y="556260"/>
          <a:ext cx="5380953" cy="3361905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</xdr:colOff>
      <xdr:row>10</xdr:row>
      <xdr:rowOff>121920</xdr:rowOff>
    </xdr:from>
    <xdr:to>
      <xdr:col>9</xdr:col>
      <xdr:colOff>124107</xdr:colOff>
      <xdr:row>28</xdr:row>
      <xdr:rowOff>163414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5D60EA-F847-4570-B829-2CEDAB7D4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2060" y="1767840"/>
          <a:ext cx="5366667" cy="3333334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106680</xdr:colOff>
      <xdr:row>11</xdr:row>
      <xdr:rowOff>0</xdr:rowOff>
    </xdr:from>
    <xdr:to>
      <xdr:col>11</xdr:col>
      <xdr:colOff>564158</xdr:colOff>
      <xdr:row>28</xdr:row>
      <xdr:rowOff>76756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8E85778-BCA8-4B56-AB7D-F312ED180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66160" y="1828800"/>
          <a:ext cx="5395238" cy="3185715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</xdr:colOff>
      <xdr:row>8</xdr:row>
      <xdr:rowOff>53341</xdr:rowOff>
    </xdr:from>
    <xdr:to>
      <xdr:col>6</xdr:col>
      <xdr:colOff>268056</xdr:colOff>
      <xdr:row>29</xdr:row>
      <xdr:rowOff>70004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399ACA-F0B2-4556-80C2-05FCD3916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4440" y="1333501"/>
          <a:ext cx="4390476" cy="3857143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17</xdr:col>
      <xdr:colOff>284876</xdr:colOff>
      <xdr:row>40</xdr:row>
      <xdr:rowOff>163886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84171" y="696686"/>
          <a:ext cx="6990476" cy="6085714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0</xdr:colOff>
      <xdr:row>8</xdr:row>
      <xdr:rowOff>0</xdr:rowOff>
    </xdr:from>
    <xdr:to>
      <xdr:col>26</xdr:col>
      <xdr:colOff>513448</xdr:colOff>
      <xdr:row>50</xdr:row>
      <xdr:rowOff>44942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06000" y="1080655"/>
          <a:ext cx="7219048" cy="7609524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17</xdr:col>
      <xdr:colOff>351543</xdr:colOff>
      <xdr:row>42</xdr:row>
      <xdr:rowOff>49406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64182" y="720436"/>
          <a:ext cx="7057143" cy="653333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0</xdr:colOff>
      <xdr:row>7</xdr:row>
      <xdr:rowOff>0</xdr:rowOff>
    </xdr:from>
    <xdr:to>
      <xdr:col>30</xdr:col>
      <xdr:colOff>235527</xdr:colOff>
      <xdr:row>27</xdr:row>
      <xdr:rowOff>124691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38909" y="900545"/>
          <a:ext cx="8160327" cy="6068291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17</xdr:col>
      <xdr:colOff>303924</xdr:colOff>
      <xdr:row>50</xdr:row>
      <xdr:rowOff>8533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83527" y="720436"/>
          <a:ext cx="7009524" cy="7933333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0</xdr:rowOff>
    </xdr:from>
    <xdr:to>
      <xdr:col>18</xdr:col>
      <xdr:colOff>427733</xdr:colOff>
      <xdr:row>34</xdr:row>
      <xdr:rowOff>175150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900545"/>
          <a:ext cx="7133333" cy="503809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7</xdr:row>
      <xdr:rowOff>0</xdr:rowOff>
    </xdr:from>
    <xdr:to>
      <xdr:col>17</xdr:col>
      <xdr:colOff>332495</xdr:colOff>
      <xdr:row>44</xdr:row>
      <xdr:rowOff>88345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900545"/>
          <a:ext cx="7038095" cy="6752381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16</xdr:col>
      <xdr:colOff>313448</xdr:colOff>
      <xdr:row>37</xdr:row>
      <xdr:rowOff>136762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68486" y="870857"/>
          <a:ext cx="7019048" cy="5361905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5</xdr:row>
      <xdr:rowOff>0</xdr:rowOff>
    </xdr:from>
    <xdr:to>
      <xdr:col>18</xdr:col>
      <xdr:colOff>361067</xdr:colOff>
      <xdr:row>36</xdr:row>
      <xdr:rowOff>78153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52257" y="555171"/>
          <a:ext cx="7066667" cy="6152381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9</xdr:row>
      <xdr:rowOff>0</xdr:rowOff>
    </xdr:from>
    <xdr:to>
      <xdr:col>17</xdr:col>
      <xdr:colOff>437257</xdr:colOff>
      <xdr:row>46</xdr:row>
      <xdr:rowOff>165181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1219200"/>
          <a:ext cx="7142857" cy="660952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16</xdr:col>
      <xdr:colOff>446781</xdr:colOff>
      <xdr:row>43</xdr:row>
      <xdr:rowOff>109371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12029" y="925286"/>
          <a:ext cx="7152381" cy="6771428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17</xdr:col>
      <xdr:colOff>249382</xdr:colOff>
      <xdr:row>44</xdr:row>
      <xdr:rowOff>152401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15491" y="900545"/>
          <a:ext cx="7564582" cy="6816437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16</xdr:col>
      <xdr:colOff>342019</xdr:colOff>
      <xdr:row>50</xdr:row>
      <xdr:rowOff>158247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429" y="1578429"/>
          <a:ext cx="7047619" cy="7647619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609599</xdr:colOff>
      <xdr:row>7</xdr:row>
      <xdr:rowOff>-1</xdr:rowOff>
    </xdr:from>
    <xdr:to>
      <xdr:col>17</xdr:col>
      <xdr:colOff>484908</xdr:colOff>
      <xdr:row>35</xdr:row>
      <xdr:rowOff>69272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399" y="1593272"/>
          <a:ext cx="7800109" cy="511232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18</xdr:col>
      <xdr:colOff>351543</xdr:colOff>
      <xdr:row>40</xdr:row>
      <xdr:rowOff>39020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17818" y="720436"/>
          <a:ext cx="7057143" cy="6495238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55418</xdr:colOff>
      <xdr:row>4</xdr:row>
      <xdr:rowOff>69273</xdr:rowOff>
    </xdr:from>
    <xdr:to>
      <xdr:col>17</xdr:col>
      <xdr:colOff>406961</xdr:colOff>
      <xdr:row>46</xdr:row>
      <xdr:rowOff>145297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3418" y="429491"/>
          <a:ext cx="7057143" cy="8333333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7</xdr:row>
      <xdr:rowOff>0</xdr:rowOff>
    </xdr:from>
    <xdr:to>
      <xdr:col>16</xdr:col>
      <xdr:colOff>284876</xdr:colOff>
      <xdr:row>47</xdr:row>
      <xdr:rowOff>42667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28257" y="1393371"/>
          <a:ext cx="6990476" cy="7009524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391886</xdr:colOff>
      <xdr:row>5</xdr:row>
      <xdr:rowOff>87086</xdr:rowOff>
    </xdr:from>
    <xdr:to>
      <xdr:col>17</xdr:col>
      <xdr:colOff>181448</xdr:colOff>
      <xdr:row>57</xdr:row>
      <xdr:rowOff>70810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95257" y="642257"/>
          <a:ext cx="7104762" cy="10466667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7</xdr:row>
      <xdr:rowOff>0</xdr:rowOff>
    </xdr:from>
    <xdr:to>
      <xdr:col>15</xdr:col>
      <xdr:colOff>332495</xdr:colOff>
      <xdr:row>41</xdr:row>
      <xdr:rowOff>68647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20686" y="1393371"/>
          <a:ext cx="7038095" cy="5990476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69273</xdr:colOff>
      <xdr:row>4</xdr:row>
      <xdr:rowOff>775854</xdr:rowOff>
    </xdr:from>
    <xdr:to>
      <xdr:col>16</xdr:col>
      <xdr:colOff>525578</xdr:colOff>
      <xdr:row>43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3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07673" y="1136072"/>
          <a:ext cx="7161905" cy="7301346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10</xdr:row>
      <xdr:rowOff>0</xdr:rowOff>
    </xdr:from>
    <xdr:to>
      <xdr:col>17</xdr:col>
      <xdr:colOff>370590</xdr:colOff>
      <xdr:row>36</xdr:row>
      <xdr:rowOff>164783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94364" y="1440873"/>
          <a:ext cx="7076190" cy="4847619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500743</xdr:colOff>
      <xdr:row>4</xdr:row>
      <xdr:rowOff>152400</xdr:rowOff>
    </xdr:from>
    <xdr:to>
      <xdr:col>17</xdr:col>
      <xdr:colOff>204591</xdr:colOff>
      <xdr:row>37</xdr:row>
      <xdr:rowOff>87648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00400" y="500743"/>
          <a:ext cx="7019048" cy="6390476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360218</xdr:colOff>
      <xdr:row>6</xdr:row>
      <xdr:rowOff>207819</xdr:rowOff>
    </xdr:from>
    <xdr:to>
      <xdr:col>17</xdr:col>
      <xdr:colOff>92637</xdr:colOff>
      <xdr:row>30</xdr:row>
      <xdr:rowOff>12365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98618" y="928255"/>
          <a:ext cx="7047619" cy="500000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228600</xdr:colOff>
      <xdr:row>6</xdr:row>
      <xdr:rowOff>185057</xdr:rowOff>
    </xdr:from>
    <xdr:to>
      <xdr:col>16</xdr:col>
      <xdr:colOff>580143</xdr:colOff>
      <xdr:row>32</xdr:row>
      <xdr:rowOff>7543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40629" y="925286"/>
          <a:ext cx="7057143" cy="4971429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7</xdr:row>
      <xdr:rowOff>0</xdr:rowOff>
    </xdr:from>
    <xdr:to>
      <xdr:col>18</xdr:col>
      <xdr:colOff>332495</xdr:colOff>
      <xdr:row>36</xdr:row>
      <xdr:rowOff>166254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08764" y="1773382"/>
          <a:ext cx="7038095" cy="538941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332508</xdr:colOff>
      <xdr:row>6</xdr:row>
      <xdr:rowOff>124691</xdr:rowOff>
    </xdr:from>
    <xdr:to>
      <xdr:col>20</xdr:col>
      <xdr:colOff>193963</xdr:colOff>
      <xdr:row>32</xdr:row>
      <xdr:rowOff>318656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3126" y="845127"/>
          <a:ext cx="8395855" cy="6539346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16</xdr:col>
      <xdr:colOff>418209</xdr:colOff>
      <xdr:row>40</xdr:row>
      <xdr:rowOff>79486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43943" y="740229"/>
          <a:ext cx="7123809" cy="6371429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18</xdr:col>
      <xdr:colOff>456305</xdr:colOff>
      <xdr:row>35</xdr:row>
      <xdr:rowOff>129981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42657" y="1404257"/>
          <a:ext cx="7161905" cy="5180952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16</xdr:col>
      <xdr:colOff>399162</xdr:colOff>
      <xdr:row>40</xdr:row>
      <xdr:rowOff>79486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63686" y="740229"/>
          <a:ext cx="7104762" cy="6371429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190500</xdr:colOff>
      <xdr:row>7</xdr:row>
      <xdr:rowOff>27216</xdr:rowOff>
    </xdr:from>
    <xdr:to>
      <xdr:col>21</xdr:col>
      <xdr:colOff>381000</xdr:colOff>
      <xdr:row>33</xdr:row>
      <xdr:rowOff>66772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A56D1F7-FB46-4E13-B681-CCF340EF8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6250" y="1265466"/>
          <a:ext cx="8382000" cy="4638770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8</xdr:row>
      <xdr:rowOff>0</xdr:rowOff>
    </xdr:from>
    <xdr:to>
      <xdr:col>16</xdr:col>
      <xdr:colOff>332495</xdr:colOff>
      <xdr:row>43</xdr:row>
      <xdr:rowOff>86658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38400" y="1080655"/>
          <a:ext cx="7038095" cy="6390476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16</xdr:col>
      <xdr:colOff>303924</xdr:colOff>
      <xdr:row>40</xdr:row>
      <xdr:rowOff>108057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86743" y="1251857"/>
          <a:ext cx="7009524" cy="6400000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435429</xdr:colOff>
      <xdr:row>6</xdr:row>
      <xdr:rowOff>130627</xdr:rowOff>
    </xdr:from>
    <xdr:to>
      <xdr:col>18</xdr:col>
      <xdr:colOff>196419</xdr:colOff>
      <xdr:row>45</xdr:row>
      <xdr:rowOff>159570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9743" y="870856"/>
          <a:ext cx="7076190" cy="7942857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10886</xdr:colOff>
      <xdr:row>6</xdr:row>
      <xdr:rowOff>141514</xdr:rowOff>
    </xdr:from>
    <xdr:to>
      <xdr:col>17</xdr:col>
      <xdr:colOff>343381</xdr:colOff>
      <xdr:row>42</xdr:row>
      <xdr:rowOff>78009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96343" y="881743"/>
          <a:ext cx="7038095" cy="7295238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332509</xdr:colOff>
      <xdr:row>6</xdr:row>
      <xdr:rowOff>207818</xdr:rowOff>
    </xdr:from>
    <xdr:to>
      <xdr:col>19</xdr:col>
      <xdr:colOff>332510</xdr:colOff>
      <xdr:row>50</xdr:row>
      <xdr:rowOff>55418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9054" y="928254"/>
          <a:ext cx="7924801" cy="8118763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555172</xdr:colOff>
      <xdr:row>5</xdr:row>
      <xdr:rowOff>87086</xdr:rowOff>
    </xdr:from>
    <xdr:to>
      <xdr:col>16</xdr:col>
      <xdr:colOff>249496</xdr:colOff>
      <xdr:row>38</xdr:row>
      <xdr:rowOff>49524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99658" y="642257"/>
          <a:ext cx="7009524" cy="658095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</xdr:row>
      <xdr:rowOff>0</xdr:rowOff>
    </xdr:from>
    <xdr:to>
      <xdr:col>12</xdr:col>
      <xdr:colOff>483368</xdr:colOff>
      <xdr:row>23</xdr:row>
      <xdr:rowOff>20518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920E846-BB4E-4909-A277-BE7CF0984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00900" y="731520"/>
          <a:ext cx="4019048" cy="3495238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478971</xdr:colOff>
      <xdr:row>5</xdr:row>
      <xdr:rowOff>21772</xdr:rowOff>
    </xdr:from>
    <xdr:to>
      <xdr:col>16</xdr:col>
      <xdr:colOff>354247</xdr:colOff>
      <xdr:row>39</xdr:row>
      <xdr:rowOff>1896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4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07771" y="576943"/>
          <a:ext cx="7190476" cy="6609524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402772</xdr:colOff>
      <xdr:row>5</xdr:row>
      <xdr:rowOff>97972</xdr:rowOff>
    </xdr:from>
    <xdr:to>
      <xdr:col>16</xdr:col>
      <xdr:colOff>87572</xdr:colOff>
      <xdr:row>42</xdr:row>
      <xdr:rowOff>79458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5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31572" y="620486"/>
          <a:ext cx="7000000" cy="6600000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65314</xdr:colOff>
      <xdr:row>3</xdr:row>
      <xdr:rowOff>119742</xdr:rowOff>
    </xdr:from>
    <xdr:to>
      <xdr:col>17</xdr:col>
      <xdr:colOff>512095</xdr:colOff>
      <xdr:row>38</xdr:row>
      <xdr:rowOff>88980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5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29000" y="304799"/>
          <a:ext cx="7152381" cy="660952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609599</xdr:colOff>
      <xdr:row>6</xdr:row>
      <xdr:rowOff>0</xdr:rowOff>
    </xdr:from>
    <xdr:to>
      <xdr:col>18</xdr:col>
      <xdr:colOff>277090</xdr:colOff>
      <xdr:row>25</xdr:row>
      <xdr:rowOff>457201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96144" y="720436"/>
          <a:ext cx="8201891" cy="63869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http://www.irena.org/publications/2018/Jan/Renewable-power-generation-costs-in-2017" TargetMode="Externa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5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6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7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8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9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10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11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6.xml"/><Relationship Id="rId1" Type="http://schemas.openxmlformats.org/officeDocument/2006/relationships/printerSettings" Target="../printerSettings/printerSettings12.bin"/></Relationships>
</file>

<file path=xl/worksheets/_rels/sheet4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7.xml"/><Relationship Id="rId1" Type="http://schemas.openxmlformats.org/officeDocument/2006/relationships/printerSettings" Target="../printerSettings/printerSettings13.bin"/></Relationships>
</file>

<file path=xl/worksheets/_rels/sheet4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8.xml"/><Relationship Id="rId1" Type="http://schemas.openxmlformats.org/officeDocument/2006/relationships/printerSettings" Target="../printerSettings/printerSettings14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5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15.bin"/></Relationships>
</file>

<file path=xl/worksheets/_rels/sheet5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16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17.bin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8.xml"/><Relationship Id="rId1" Type="http://schemas.openxmlformats.org/officeDocument/2006/relationships/printerSettings" Target="../printerSettings/printerSettings18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5.xml"/><Relationship Id="rId1" Type="http://schemas.openxmlformats.org/officeDocument/2006/relationships/printerSettings" Target="../printerSettings/printerSettings19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8.xml"/><Relationship Id="rId1" Type="http://schemas.openxmlformats.org/officeDocument/2006/relationships/printerSettings" Target="../printerSettings/printerSettings20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9"/>
  <sheetViews>
    <sheetView showGridLines="0" zoomScale="70" zoomScaleNormal="70" workbookViewId="0">
      <selection activeCell="N22" sqref="N22"/>
    </sheetView>
  </sheetViews>
  <sheetFormatPr defaultRowHeight="14.4" x14ac:dyDescent="0.3"/>
  <cols>
    <col min="1" max="1" width="1" customWidth="1"/>
  </cols>
  <sheetData>
    <row r="1" spans="1:3" ht="3" customHeight="1" x14ac:dyDescent="0.3">
      <c r="A1" t="s">
        <v>263</v>
      </c>
    </row>
    <row r="6" spans="1:3" x14ac:dyDescent="0.3">
      <c r="B6" s="10"/>
    </row>
    <row r="7" spans="1:3" ht="15.6" x14ac:dyDescent="0.3">
      <c r="B7" s="10"/>
      <c r="C7" s="11" t="s">
        <v>264</v>
      </c>
    </row>
    <row r="8" spans="1:3" x14ac:dyDescent="0.3">
      <c r="B8" s="10"/>
    </row>
    <row r="11" spans="1:3" x14ac:dyDescent="0.3">
      <c r="C11" s="12" t="s">
        <v>265</v>
      </c>
    </row>
    <row r="24" spans="3:3" x14ac:dyDescent="0.3">
      <c r="C24" s="13"/>
    </row>
    <row r="25" spans="3:3" x14ac:dyDescent="0.3">
      <c r="C25" s="13"/>
    </row>
    <row r="29" spans="3:3" x14ac:dyDescent="0.3">
      <c r="C29" s="13" t="s">
        <v>266</v>
      </c>
    </row>
  </sheetData>
  <hyperlinks>
    <hyperlink ref="C29" r:id="rId1"/>
  </hyperlinks>
  <pageMargins left="0.7" right="0.7" top="0.75" bottom="0.75" header="0.3" footer="0.3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49"/>
  <sheetViews>
    <sheetView showGridLines="0" topLeftCell="A4" zoomScale="55" zoomScaleNormal="55" workbookViewId="0">
      <selection activeCell="L18" sqref="L18"/>
    </sheetView>
  </sheetViews>
  <sheetFormatPr defaultColWidth="8.88671875" defaultRowHeight="13.8" x14ac:dyDescent="0.25"/>
  <cols>
    <col min="1" max="1" width="8.88671875" style="57"/>
    <col min="2" max="2" width="11.33203125" style="57" customWidth="1"/>
    <col min="3" max="3" width="17.109375" style="57" customWidth="1"/>
    <col min="4" max="4" width="12.88671875" style="57" customWidth="1"/>
    <col min="5" max="6" width="8.88671875" style="57"/>
    <col min="7" max="7" width="16.109375" style="57" customWidth="1"/>
    <col min="8" max="10" width="8.88671875" style="57"/>
    <col min="11" max="11" width="13.33203125" style="57" customWidth="1"/>
    <col min="12" max="12" width="11.44140625" style="57" customWidth="1"/>
    <col min="13" max="16384" width="8.88671875" style="57"/>
  </cols>
  <sheetData>
    <row r="3" spans="2:12" x14ac:dyDescent="0.25">
      <c r="B3" s="57" t="s">
        <v>68</v>
      </c>
    </row>
    <row r="5" spans="2:12" x14ac:dyDescent="0.25">
      <c r="B5" s="87" t="s">
        <v>50</v>
      </c>
      <c r="C5" s="87"/>
      <c r="D5" s="87"/>
      <c r="F5" s="87" t="s">
        <v>53</v>
      </c>
      <c r="G5" s="87"/>
      <c r="H5" s="87"/>
      <c r="J5" s="87" t="s">
        <v>55</v>
      </c>
      <c r="K5" s="87"/>
      <c r="L5" s="87"/>
    </row>
    <row r="6" spans="2:12" ht="27.6" x14ac:dyDescent="0.25">
      <c r="B6" s="75" t="s">
        <v>2</v>
      </c>
      <c r="C6" s="75" t="s">
        <v>3</v>
      </c>
      <c r="D6" s="75" t="s">
        <v>85</v>
      </c>
      <c r="F6" s="75" t="s">
        <v>2</v>
      </c>
      <c r="G6" s="75" t="s">
        <v>3</v>
      </c>
      <c r="H6" s="75" t="s">
        <v>54</v>
      </c>
      <c r="J6" s="75" t="s">
        <v>2</v>
      </c>
      <c r="K6" s="75" t="s">
        <v>3</v>
      </c>
      <c r="L6" s="76" t="s">
        <v>49</v>
      </c>
    </row>
    <row r="7" spans="2:12" x14ac:dyDescent="0.25">
      <c r="B7" s="59">
        <v>2010</v>
      </c>
      <c r="C7" s="59" t="s">
        <v>51</v>
      </c>
      <c r="D7" s="68">
        <v>3151</v>
      </c>
      <c r="F7" s="59">
        <v>2010</v>
      </c>
      <c r="G7" s="59" t="s">
        <v>51</v>
      </c>
      <c r="H7" s="61">
        <v>0.11</v>
      </c>
      <c r="J7" s="59">
        <v>2010</v>
      </c>
      <c r="K7" s="59" t="s">
        <v>51</v>
      </c>
      <c r="L7" s="67">
        <v>0.17</v>
      </c>
    </row>
    <row r="8" spans="2:12" ht="27.6" x14ac:dyDescent="0.25">
      <c r="B8" s="59">
        <v>2010</v>
      </c>
      <c r="C8" s="59" t="s">
        <v>52</v>
      </c>
      <c r="D8" s="68">
        <v>7378</v>
      </c>
      <c r="F8" s="59">
        <v>2010</v>
      </c>
      <c r="G8" s="59" t="s">
        <v>52</v>
      </c>
      <c r="H8" s="61">
        <v>0.26</v>
      </c>
      <c r="J8" s="59">
        <v>2010</v>
      </c>
      <c r="K8" s="59" t="s">
        <v>52</v>
      </c>
      <c r="L8" s="67">
        <v>0.47</v>
      </c>
    </row>
    <row r="9" spans="2:12" ht="27.6" x14ac:dyDescent="0.25">
      <c r="B9" s="59">
        <v>2010</v>
      </c>
      <c r="C9" s="59" t="s">
        <v>7</v>
      </c>
      <c r="D9" s="68">
        <v>4394</v>
      </c>
      <c r="F9" s="59">
        <v>2010</v>
      </c>
      <c r="G9" s="59" t="s">
        <v>7</v>
      </c>
      <c r="H9" s="61">
        <v>0.14000000000000001</v>
      </c>
      <c r="J9" s="59">
        <v>2010</v>
      </c>
      <c r="K9" s="59" t="s">
        <v>7</v>
      </c>
      <c r="L9" s="67">
        <v>0.36</v>
      </c>
    </row>
    <row r="10" spans="2:12" x14ac:dyDescent="0.25">
      <c r="B10" s="59">
        <v>2011</v>
      </c>
      <c r="C10" s="59" t="s">
        <v>51</v>
      </c>
      <c r="D10" s="68">
        <v>2405</v>
      </c>
      <c r="F10" s="59">
        <v>2011</v>
      </c>
      <c r="G10" s="59" t="s">
        <v>51</v>
      </c>
      <c r="H10" s="61">
        <v>0.1</v>
      </c>
      <c r="J10" s="59">
        <v>2011</v>
      </c>
      <c r="K10" s="59" t="s">
        <v>51</v>
      </c>
      <c r="L10" s="67">
        <v>0.15</v>
      </c>
    </row>
    <row r="11" spans="2:12" ht="27.6" x14ac:dyDescent="0.25">
      <c r="B11" s="59">
        <v>2011</v>
      </c>
      <c r="C11" s="59" t="s">
        <v>52</v>
      </c>
      <c r="D11" s="68">
        <v>7269</v>
      </c>
      <c r="F11" s="59">
        <v>2011</v>
      </c>
      <c r="G11" s="59" t="s">
        <v>52</v>
      </c>
      <c r="H11" s="61">
        <v>0.26</v>
      </c>
      <c r="J11" s="59">
        <v>2011</v>
      </c>
      <c r="K11" s="59" t="s">
        <v>52</v>
      </c>
      <c r="L11" s="67">
        <v>0.45</v>
      </c>
    </row>
    <row r="12" spans="2:12" ht="27.6" x14ac:dyDescent="0.25">
      <c r="B12" s="59">
        <v>2011</v>
      </c>
      <c r="C12" s="59" t="s">
        <v>7</v>
      </c>
      <c r="D12" s="68">
        <v>3663</v>
      </c>
      <c r="F12" s="59">
        <v>2011</v>
      </c>
      <c r="G12" s="59" t="s">
        <v>7</v>
      </c>
      <c r="H12" s="61">
        <v>0.14000000000000001</v>
      </c>
      <c r="J12" s="59">
        <v>2011</v>
      </c>
      <c r="K12" s="59" t="s">
        <v>7</v>
      </c>
      <c r="L12" s="67">
        <v>0.28000000000000003</v>
      </c>
    </row>
    <row r="13" spans="2:12" x14ac:dyDescent="0.25">
      <c r="B13" s="59">
        <v>2012</v>
      </c>
      <c r="C13" s="59" t="s">
        <v>51</v>
      </c>
      <c r="D13" s="68">
        <v>1931</v>
      </c>
      <c r="F13" s="59">
        <v>2012</v>
      </c>
      <c r="G13" s="59" t="s">
        <v>51</v>
      </c>
      <c r="H13" s="61">
        <v>0.1</v>
      </c>
      <c r="J13" s="59">
        <v>2012</v>
      </c>
      <c r="K13" s="59" t="s">
        <v>51</v>
      </c>
      <c r="L13" s="67">
        <v>0.13</v>
      </c>
    </row>
    <row r="14" spans="2:12" ht="27.6" x14ac:dyDescent="0.25">
      <c r="B14" s="59">
        <v>2012</v>
      </c>
      <c r="C14" s="59" t="s">
        <v>52</v>
      </c>
      <c r="D14" s="68">
        <v>6130</v>
      </c>
      <c r="F14" s="59">
        <v>2012</v>
      </c>
      <c r="G14" s="59" t="s">
        <v>52</v>
      </c>
      <c r="H14" s="61">
        <v>0.26</v>
      </c>
      <c r="J14" s="59">
        <v>2012</v>
      </c>
      <c r="K14" s="59" t="s">
        <v>52</v>
      </c>
      <c r="L14" s="67">
        <v>0.37</v>
      </c>
    </row>
    <row r="15" spans="2:12" ht="27.6" x14ac:dyDescent="0.25">
      <c r="B15" s="59">
        <v>2012</v>
      </c>
      <c r="C15" s="59" t="s">
        <v>7</v>
      </c>
      <c r="D15" s="68">
        <v>3066</v>
      </c>
      <c r="F15" s="59">
        <v>2012</v>
      </c>
      <c r="G15" s="59" t="s">
        <v>7</v>
      </c>
      <c r="H15" s="61">
        <v>0.16</v>
      </c>
      <c r="J15" s="59">
        <v>2012</v>
      </c>
      <c r="K15" s="59" t="s">
        <v>7</v>
      </c>
      <c r="L15" s="67">
        <v>0.22</v>
      </c>
    </row>
    <row r="16" spans="2:12" x14ac:dyDescent="0.25">
      <c r="B16" s="59">
        <v>2013</v>
      </c>
      <c r="C16" s="59" t="s">
        <v>51</v>
      </c>
      <c r="D16" s="68">
        <v>1586</v>
      </c>
      <c r="F16" s="59">
        <v>2013</v>
      </c>
      <c r="G16" s="59" t="s">
        <v>51</v>
      </c>
      <c r="H16" s="61">
        <v>0.12</v>
      </c>
      <c r="J16" s="59">
        <v>2013</v>
      </c>
      <c r="K16" s="59" t="s">
        <v>51</v>
      </c>
      <c r="L16" s="67">
        <v>0.12</v>
      </c>
    </row>
    <row r="17" spans="2:12" ht="27.6" x14ac:dyDescent="0.25">
      <c r="B17" s="59">
        <v>2013</v>
      </c>
      <c r="C17" s="59" t="s">
        <v>52</v>
      </c>
      <c r="D17" s="68">
        <v>4997</v>
      </c>
      <c r="F17" s="59">
        <v>2013</v>
      </c>
      <c r="G17" s="59" t="s">
        <v>52</v>
      </c>
      <c r="H17" s="61">
        <v>0.23</v>
      </c>
      <c r="J17" s="59">
        <v>2013</v>
      </c>
      <c r="K17" s="59" t="s">
        <v>52</v>
      </c>
      <c r="L17" s="67">
        <v>0.35</v>
      </c>
    </row>
    <row r="18" spans="2:12" ht="27.6" x14ac:dyDescent="0.25">
      <c r="B18" s="59">
        <v>2013</v>
      </c>
      <c r="C18" s="59" t="s">
        <v>7</v>
      </c>
      <c r="D18" s="68">
        <v>2424</v>
      </c>
      <c r="F18" s="59">
        <v>2013</v>
      </c>
      <c r="G18" s="59" t="s">
        <v>7</v>
      </c>
      <c r="H18" s="61">
        <v>0.16</v>
      </c>
      <c r="J18" s="59">
        <v>2013</v>
      </c>
      <c r="K18" s="59" t="s">
        <v>7</v>
      </c>
      <c r="L18" s="67">
        <v>0.18</v>
      </c>
    </row>
    <row r="19" spans="2:12" x14ac:dyDescent="0.25">
      <c r="B19" s="59">
        <v>2014</v>
      </c>
      <c r="C19" s="59" t="s">
        <v>51</v>
      </c>
      <c r="D19" s="68">
        <v>1328</v>
      </c>
      <c r="F19" s="59">
        <v>2014</v>
      </c>
      <c r="G19" s="59" t="s">
        <v>51</v>
      </c>
      <c r="H19" s="61">
        <v>0.11</v>
      </c>
      <c r="J19" s="59">
        <v>2014</v>
      </c>
      <c r="K19" s="59" t="s">
        <v>51</v>
      </c>
      <c r="L19" s="67">
        <v>0.1</v>
      </c>
    </row>
    <row r="20" spans="2:12" ht="27.6" x14ac:dyDescent="0.25">
      <c r="B20" s="59">
        <v>2014</v>
      </c>
      <c r="C20" s="59" t="s">
        <v>52</v>
      </c>
      <c r="D20" s="68">
        <v>4824</v>
      </c>
      <c r="F20" s="59">
        <v>2014</v>
      </c>
      <c r="G20" s="59" t="s">
        <v>52</v>
      </c>
      <c r="H20" s="61">
        <v>0.25</v>
      </c>
      <c r="J20" s="59">
        <v>2014</v>
      </c>
      <c r="K20" s="59" t="s">
        <v>52</v>
      </c>
      <c r="L20" s="67">
        <v>0.35</v>
      </c>
    </row>
    <row r="21" spans="2:12" ht="27.6" x14ac:dyDescent="0.25">
      <c r="B21" s="59">
        <v>2014</v>
      </c>
      <c r="C21" s="59" t="s">
        <v>7</v>
      </c>
      <c r="D21" s="68">
        <v>2224</v>
      </c>
      <c r="F21" s="59">
        <v>2014</v>
      </c>
      <c r="G21" s="59" t="s">
        <v>7</v>
      </c>
      <c r="H21" s="61">
        <v>0.16</v>
      </c>
      <c r="J21" s="59">
        <v>2014</v>
      </c>
      <c r="K21" s="59" t="s">
        <v>7</v>
      </c>
      <c r="L21" s="67">
        <v>0.16</v>
      </c>
    </row>
    <row r="22" spans="2:12" x14ac:dyDescent="0.25">
      <c r="B22" s="59">
        <v>2015</v>
      </c>
      <c r="C22" s="59" t="s">
        <v>51</v>
      </c>
      <c r="D22" s="68">
        <v>1133</v>
      </c>
      <c r="F22" s="59">
        <v>2015</v>
      </c>
      <c r="G22" s="59" t="s">
        <v>51</v>
      </c>
      <c r="H22" s="61">
        <v>0.11</v>
      </c>
      <c r="J22" s="59">
        <v>2015</v>
      </c>
      <c r="K22" s="59" t="s">
        <v>51</v>
      </c>
      <c r="L22" s="67">
        <v>0.08</v>
      </c>
    </row>
    <row r="23" spans="2:12" ht="27.6" x14ac:dyDescent="0.25">
      <c r="B23" s="59">
        <v>2015</v>
      </c>
      <c r="C23" s="59" t="s">
        <v>52</v>
      </c>
      <c r="D23" s="68">
        <v>3765</v>
      </c>
      <c r="F23" s="59">
        <v>2015</v>
      </c>
      <c r="G23" s="59" t="s">
        <v>52</v>
      </c>
      <c r="H23" s="61">
        <v>0.28999999999999998</v>
      </c>
      <c r="J23" s="59">
        <v>2015</v>
      </c>
      <c r="K23" s="59" t="s">
        <v>52</v>
      </c>
      <c r="L23" s="67">
        <v>0.28000000000000003</v>
      </c>
    </row>
    <row r="24" spans="2:12" ht="27.6" x14ac:dyDescent="0.25">
      <c r="B24" s="59">
        <v>2015</v>
      </c>
      <c r="C24" s="59" t="s">
        <v>7</v>
      </c>
      <c r="D24" s="68">
        <v>1749</v>
      </c>
      <c r="F24" s="59">
        <v>2015</v>
      </c>
      <c r="G24" s="59" t="s">
        <v>7</v>
      </c>
      <c r="H24" s="61">
        <v>0.17</v>
      </c>
      <c r="J24" s="59">
        <v>2015</v>
      </c>
      <c r="K24" s="59" t="s">
        <v>7</v>
      </c>
      <c r="L24" s="67">
        <v>0.13</v>
      </c>
    </row>
    <row r="25" spans="2:12" x14ac:dyDescent="0.25">
      <c r="B25" s="59">
        <v>2016</v>
      </c>
      <c r="C25" s="59" t="s">
        <v>51</v>
      </c>
      <c r="D25" s="68">
        <v>1013</v>
      </c>
      <c r="F25" s="59">
        <v>2016</v>
      </c>
      <c r="G25" s="59" t="s">
        <v>51</v>
      </c>
      <c r="H25" s="61">
        <v>0.11</v>
      </c>
      <c r="J25" s="59">
        <v>2016</v>
      </c>
      <c r="K25" s="59" t="s">
        <v>51</v>
      </c>
      <c r="L25" s="67">
        <v>0.08</v>
      </c>
    </row>
    <row r="26" spans="2:12" ht="27.6" x14ac:dyDescent="0.25">
      <c r="B26" s="59">
        <v>2016</v>
      </c>
      <c r="C26" s="59" t="s">
        <v>52</v>
      </c>
      <c r="D26" s="68">
        <v>3407</v>
      </c>
      <c r="F26" s="59">
        <v>2016</v>
      </c>
      <c r="G26" s="59" t="s">
        <v>52</v>
      </c>
      <c r="H26" s="61">
        <v>0.27</v>
      </c>
      <c r="J26" s="59">
        <v>2016</v>
      </c>
      <c r="K26" s="59" t="s">
        <v>52</v>
      </c>
      <c r="L26" s="67">
        <v>0.32</v>
      </c>
    </row>
    <row r="27" spans="2:12" ht="27.6" x14ac:dyDescent="0.25">
      <c r="B27" s="59">
        <v>2016</v>
      </c>
      <c r="C27" s="59" t="s">
        <v>7</v>
      </c>
      <c r="D27" s="68">
        <v>1510</v>
      </c>
      <c r="F27" s="59">
        <v>2016</v>
      </c>
      <c r="G27" s="59" t="s">
        <v>7</v>
      </c>
      <c r="H27" s="61">
        <v>0.17</v>
      </c>
      <c r="J27" s="59">
        <v>2016</v>
      </c>
      <c r="K27" s="59" t="s">
        <v>7</v>
      </c>
      <c r="L27" s="67">
        <v>0.12</v>
      </c>
    </row>
    <row r="28" spans="2:12" x14ac:dyDescent="0.25">
      <c r="B28" s="59">
        <v>2017</v>
      </c>
      <c r="C28" s="59" t="s">
        <v>51</v>
      </c>
      <c r="D28" s="68">
        <v>898</v>
      </c>
      <c r="F28" s="59">
        <v>2017</v>
      </c>
      <c r="G28" s="59" t="s">
        <v>51</v>
      </c>
      <c r="H28" s="61">
        <v>0.12</v>
      </c>
      <c r="J28" s="59">
        <v>2017</v>
      </c>
      <c r="K28" s="59" t="s">
        <v>51</v>
      </c>
      <c r="L28" s="67">
        <v>7.0000000000000007E-2</v>
      </c>
    </row>
    <row r="29" spans="2:12" ht="27.6" x14ac:dyDescent="0.25">
      <c r="B29" s="59">
        <v>2017</v>
      </c>
      <c r="C29" s="59" t="s">
        <v>52</v>
      </c>
      <c r="D29" s="68">
        <v>3754</v>
      </c>
      <c r="F29" s="59">
        <v>2017</v>
      </c>
      <c r="G29" s="59" t="s">
        <v>52</v>
      </c>
      <c r="H29" s="61">
        <v>0.25</v>
      </c>
      <c r="J29" s="59">
        <v>2017</v>
      </c>
      <c r="K29" s="59" t="s">
        <v>52</v>
      </c>
      <c r="L29" s="67">
        <v>0.28000000000000003</v>
      </c>
    </row>
    <row r="30" spans="2:12" ht="27.6" x14ac:dyDescent="0.25">
      <c r="B30" s="59">
        <v>2017</v>
      </c>
      <c r="C30" s="59" t="s">
        <v>7</v>
      </c>
      <c r="D30" s="68">
        <v>1388</v>
      </c>
      <c r="F30" s="59">
        <v>2017</v>
      </c>
      <c r="G30" s="59" t="s">
        <v>7</v>
      </c>
      <c r="H30" s="61">
        <v>0.18</v>
      </c>
      <c r="J30" s="59">
        <v>2017</v>
      </c>
      <c r="K30" s="59" t="s">
        <v>7</v>
      </c>
      <c r="L30" s="67">
        <v>0.1</v>
      </c>
    </row>
    <row r="31" spans="2:12" x14ac:dyDescent="0.25">
      <c r="B31" s="59"/>
      <c r="C31" s="59"/>
      <c r="D31" s="67"/>
    </row>
    <row r="32" spans="2:12" x14ac:dyDescent="0.25">
      <c r="B32" s="59"/>
      <c r="C32" s="59"/>
      <c r="D32" s="67"/>
    </row>
    <row r="33" spans="2:4" ht="41.4" x14ac:dyDescent="0.25">
      <c r="B33" s="59"/>
      <c r="C33" s="59" t="s">
        <v>395</v>
      </c>
      <c r="D33" s="67"/>
    </row>
    <row r="34" spans="2:4" x14ac:dyDescent="0.25">
      <c r="B34" s="59"/>
      <c r="C34" s="59"/>
      <c r="D34" s="67"/>
    </row>
    <row r="35" spans="2:4" x14ac:dyDescent="0.25">
      <c r="B35" s="59"/>
      <c r="C35" s="59"/>
      <c r="D35" s="67"/>
    </row>
    <row r="36" spans="2:4" x14ac:dyDescent="0.25">
      <c r="B36" s="59"/>
      <c r="C36" s="59"/>
      <c r="D36" s="67"/>
    </row>
    <row r="37" spans="2:4" x14ac:dyDescent="0.25">
      <c r="B37" s="59"/>
      <c r="C37" s="59"/>
      <c r="D37" s="67"/>
    </row>
    <row r="38" spans="2:4" x14ac:dyDescent="0.25">
      <c r="B38" s="59"/>
      <c r="C38" s="59"/>
      <c r="D38" s="67"/>
    </row>
    <row r="39" spans="2:4" x14ac:dyDescent="0.25">
      <c r="B39" s="59"/>
      <c r="C39" s="59"/>
      <c r="D39" s="67"/>
    </row>
    <row r="40" spans="2:4" x14ac:dyDescent="0.25">
      <c r="B40" s="59"/>
      <c r="C40" s="59"/>
      <c r="D40" s="67"/>
    </row>
    <row r="41" spans="2:4" x14ac:dyDescent="0.25">
      <c r="B41" s="59"/>
      <c r="C41" s="59"/>
      <c r="D41" s="67"/>
    </row>
    <row r="42" spans="2:4" x14ac:dyDescent="0.25">
      <c r="B42" s="59"/>
      <c r="C42" s="59"/>
      <c r="D42" s="67"/>
    </row>
    <row r="43" spans="2:4" x14ac:dyDescent="0.25">
      <c r="B43" s="59"/>
      <c r="C43" s="59"/>
      <c r="D43" s="67"/>
    </row>
    <row r="44" spans="2:4" x14ac:dyDescent="0.25">
      <c r="B44" s="59"/>
      <c r="C44" s="59"/>
      <c r="D44" s="67"/>
    </row>
    <row r="45" spans="2:4" x14ac:dyDescent="0.25">
      <c r="B45" s="59"/>
      <c r="C45" s="59"/>
      <c r="D45" s="67"/>
    </row>
    <row r="46" spans="2:4" x14ac:dyDescent="0.25">
      <c r="B46" s="59"/>
      <c r="C46" s="59"/>
      <c r="D46" s="67"/>
    </row>
    <row r="47" spans="2:4" x14ac:dyDescent="0.25">
      <c r="B47" s="59"/>
      <c r="C47" s="59"/>
      <c r="D47" s="67"/>
    </row>
    <row r="48" spans="2:4" x14ac:dyDescent="0.25">
      <c r="B48" s="59"/>
      <c r="C48" s="59"/>
      <c r="D48" s="67"/>
    </row>
    <row r="49" spans="2:4" x14ac:dyDescent="0.25">
      <c r="B49" s="59"/>
      <c r="C49" s="59"/>
      <c r="D49" s="67"/>
    </row>
  </sheetData>
  <mergeCells count="3">
    <mergeCell ref="B5:D5"/>
    <mergeCell ref="F5:H5"/>
    <mergeCell ref="J5:L5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36"/>
  <sheetViews>
    <sheetView showGridLines="0" zoomScale="55" zoomScaleNormal="55" workbookViewId="0">
      <selection activeCell="L10" sqref="L10"/>
    </sheetView>
  </sheetViews>
  <sheetFormatPr defaultColWidth="8.88671875" defaultRowHeight="13.8" x14ac:dyDescent="0.25"/>
  <cols>
    <col min="1" max="11" width="8.88671875" style="57"/>
    <col min="12" max="12" width="10.33203125" style="57" customWidth="1"/>
    <col min="13" max="16384" width="8.88671875" style="57"/>
  </cols>
  <sheetData>
    <row r="3" spans="2:12" x14ac:dyDescent="0.25">
      <c r="B3" s="57" t="s">
        <v>59</v>
      </c>
    </row>
    <row r="6" spans="2:12" x14ac:dyDescent="0.25">
      <c r="B6" s="87" t="s">
        <v>50</v>
      </c>
      <c r="C6" s="87"/>
      <c r="D6" s="87"/>
      <c r="F6" s="87" t="s">
        <v>53</v>
      </c>
      <c r="G6" s="87"/>
      <c r="H6" s="87"/>
      <c r="J6" s="87" t="s">
        <v>55</v>
      </c>
      <c r="K6" s="87"/>
      <c r="L6" s="87"/>
    </row>
    <row r="7" spans="2:12" ht="27.6" x14ac:dyDescent="0.25">
      <c r="B7" s="75" t="s">
        <v>2</v>
      </c>
      <c r="C7" s="75" t="s">
        <v>3</v>
      </c>
      <c r="D7" s="75" t="s">
        <v>85</v>
      </c>
      <c r="F7" s="75" t="s">
        <v>2</v>
      </c>
      <c r="G7" s="75" t="s">
        <v>3</v>
      </c>
      <c r="H7" s="75" t="s">
        <v>54</v>
      </c>
      <c r="J7" s="75" t="s">
        <v>2</v>
      </c>
      <c r="K7" s="75" t="s">
        <v>3</v>
      </c>
      <c r="L7" s="76" t="s">
        <v>49</v>
      </c>
    </row>
    <row r="8" spans="2:12" ht="41.4" x14ac:dyDescent="0.25">
      <c r="B8" s="59">
        <v>2010</v>
      </c>
      <c r="C8" s="59" t="s">
        <v>51</v>
      </c>
      <c r="D8" s="68">
        <v>767</v>
      </c>
      <c r="F8" s="59">
        <v>2010</v>
      </c>
      <c r="G8" s="59" t="s">
        <v>51</v>
      </c>
      <c r="H8" s="61">
        <v>0.31</v>
      </c>
      <c r="J8" s="59">
        <v>2010</v>
      </c>
      <c r="K8" s="59" t="s">
        <v>51</v>
      </c>
      <c r="L8" s="67">
        <v>0.02</v>
      </c>
    </row>
    <row r="9" spans="2:12" ht="41.4" x14ac:dyDescent="0.25">
      <c r="B9" s="59">
        <v>2010</v>
      </c>
      <c r="C9" s="59" t="s">
        <v>52</v>
      </c>
      <c r="D9" s="68">
        <v>2733</v>
      </c>
      <c r="F9" s="59">
        <v>2010</v>
      </c>
      <c r="G9" s="59" t="s">
        <v>52</v>
      </c>
      <c r="H9" s="61">
        <v>0.66</v>
      </c>
      <c r="J9" s="59">
        <v>2010</v>
      </c>
      <c r="K9" s="59" t="s">
        <v>52</v>
      </c>
      <c r="L9" s="67">
        <v>0.08</v>
      </c>
    </row>
    <row r="10" spans="2:12" ht="41.4" x14ac:dyDescent="0.25">
      <c r="B10" s="59">
        <v>2010</v>
      </c>
      <c r="C10" s="59" t="s">
        <v>7</v>
      </c>
      <c r="D10" s="68">
        <v>1171</v>
      </c>
      <c r="F10" s="59">
        <v>2010</v>
      </c>
      <c r="G10" s="59" t="s">
        <v>7</v>
      </c>
      <c r="H10" s="61">
        <v>0.44</v>
      </c>
      <c r="J10" s="59">
        <v>2010</v>
      </c>
      <c r="K10" s="59" t="s">
        <v>7</v>
      </c>
      <c r="L10" s="67">
        <v>0.04</v>
      </c>
    </row>
    <row r="11" spans="2:12" ht="41.4" x14ac:dyDescent="0.25">
      <c r="B11" s="59">
        <v>2011</v>
      </c>
      <c r="C11" s="59" t="s">
        <v>51</v>
      </c>
      <c r="D11" s="68">
        <v>806</v>
      </c>
      <c r="F11" s="59">
        <v>2011</v>
      </c>
      <c r="G11" s="59" t="s">
        <v>51</v>
      </c>
      <c r="H11" s="61">
        <v>0.31</v>
      </c>
      <c r="J11" s="59">
        <v>2011</v>
      </c>
      <c r="K11" s="59" t="s">
        <v>51</v>
      </c>
      <c r="L11" s="67">
        <v>0.02</v>
      </c>
    </row>
    <row r="12" spans="2:12" ht="41.4" x14ac:dyDescent="0.25">
      <c r="B12" s="59">
        <v>2011</v>
      </c>
      <c r="C12" s="59" t="s">
        <v>52</v>
      </c>
      <c r="D12" s="68">
        <v>2563</v>
      </c>
      <c r="F12" s="59">
        <v>2011</v>
      </c>
      <c r="G12" s="59" t="s">
        <v>52</v>
      </c>
      <c r="H12" s="61">
        <v>0.69</v>
      </c>
      <c r="J12" s="59">
        <v>2011</v>
      </c>
      <c r="K12" s="59" t="s">
        <v>52</v>
      </c>
      <c r="L12" s="67">
        <v>7.0000000000000007E-2</v>
      </c>
    </row>
    <row r="13" spans="2:12" ht="41.4" x14ac:dyDescent="0.25">
      <c r="B13" s="59">
        <v>2011</v>
      </c>
      <c r="C13" s="59" t="s">
        <v>7</v>
      </c>
      <c r="D13" s="68">
        <v>1208</v>
      </c>
      <c r="F13" s="59">
        <v>2011</v>
      </c>
      <c r="G13" s="59" t="s">
        <v>7</v>
      </c>
      <c r="H13" s="61">
        <v>0.46</v>
      </c>
      <c r="J13" s="59">
        <v>2011</v>
      </c>
      <c r="K13" s="59" t="s">
        <v>7</v>
      </c>
      <c r="L13" s="67">
        <v>0.03</v>
      </c>
    </row>
    <row r="14" spans="2:12" ht="41.4" x14ac:dyDescent="0.25">
      <c r="B14" s="59">
        <v>2012</v>
      </c>
      <c r="C14" s="59" t="s">
        <v>51</v>
      </c>
      <c r="D14" s="68">
        <v>827</v>
      </c>
      <c r="F14" s="59">
        <v>2012</v>
      </c>
      <c r="G14" s="59" t="s">
        <v>51</v>
      </c>
      <c r="H14" s="61">
        <v>0.3</v>
      </c>
      <c r="J14" s="59">
        <v>2012</v>
      </c>
      <c r="K14" s="59" t="s">
        <v>51</v>
      </c>
      <c r="L14" s="67">
        <v>0.02</v>
      </c>
    </row>
    <row r="15" spans="2:12" ht="41.4" x14ac:dyDescent="0.25">
      <c r="B15" s="59">
        <v>2012</v>
      </c>
      <c r="C15" s="59" t="s">
        <v>52</v>
      </c>
      <c r="D15" s="68">
        <v>3218</v>
      </c>
      <c r="F15" s="59">
        <v>2012</v>
      </c>
      <c r="G15" s="59" t="s">
        <v>52</v>
      </c>
      <c r="H15" s="61">
        <v>0.83</v>
      </c>
      <c r="J15" s="59">
        <v>2012</v>
      </c>
      <c r="K15" s="59" t="s">
        <v>52</v>
      </c>
      <c r="L15" s="67">
        <v>0.09</v>
      </c>
    </row>
    <row r="16" spans="2:12" ht="41.4" x14ac:dyDescent="0.25">
      <c r="B16" s="59">
        <v>2012</v>
      </c>
      <c r="C16" s="59" t="s">
        <v>7</v>
      </c>
      <c r="D16" s="68">
        <v>1233</v>
      </c>
      <c r="F16" s="59">
        <v>2012</v>
      </c>
      <c r="G16" s="59" t="s">
        <v>7</v>
      </c>
      <c r="H16" s="61">
        <v>0.46</v>
      </c>
      <c r="J16" s="59">
        <v>2012</v>
      </c>
      <c r="K16" s="59" t="s">
        <v>7</v>
      </c>
      <c r="L16" s="67">
        <v>0.04</v>
      </c>
    </row>
    <row r="17" spans="2:12" ht="41.4" x14ac:dyDescent="0.25">
      <c r="B17" s="59">
        <v>2013</v>
      </c>
      <c r="C17" s="59" t="s">
        <v>51</v>
      </c>
      <c r="D17" s="68">
        <v>851</v>
      </c>
      <c r="F17" s="59">
        <v>2013</v>
      </c>
      <c r="G17" s="59" t="s">
        <v>51</v>
      </c>
      <c r="H17" s="61">
        <v>0.33</v>
      </c>
      <c r="J17" s="59">
        <v>2013</v>
      </c>
      <c r="K17" s="59" t="s">
        <v>51</v>
      </c>
      <c r="L17" s="67">
        <v>0.02</v>
      </c>
    </row>
    <row r="18" spans="2:12" ht="41.4" x14ac:dyDescent="0.25">
      <c r="B18" s="59">
        <v>2013</v>
      </c>
      <c r="C18" s="59" t="s">
        <v>52</v>
      </c>
      <c r="D18" s="68">
        <v>3270</v>
      </c>
      <c r="F18" s="59">
        <v>2013</v>
      </c>
      <c r="G18" s="59" t="s">
        <v>52</v>
      </c>
      <c r="H18" s="61">
        <v>0.88</v>
      </c>
      <c r="J18" s="59">
        <v>2013</v>
      </c>
      <c r="K18" s="59" t="s">
        <v>52</v>
      </c>
      <c r="L18" s="67">
        <v>0.09</v>
      </c>
    </row>
    <row r="19" spans="2:12" ht="41.4" x14ac:dyDescent="0.25">
      <c r="B19" s="59">
        <v>2013</v>
      </c>
      <c r="C19" s="59" t="s">
        <v>7</v>
      </c>
      <c r="D19" s="68">
        <v>1427</v>
      </c>
      <c r="F19" s="59">
        <v>2013</v>
      </c>
      <c r="G19" s="59" t="s">
        <v>7</v>
      </c>
      <c r="H19" s="61">
        <v>0.5</v>
      </c>
      <c r="J19" s="59">
        <v>2013</v>
      </c>
      <c r="K19" s="59" t="s">
        <v>7</v>
      </c>
      <c r="L19" s="67">
        <v>0.04</v>
      </c>
    </row>
    <row r="20" spans="2:12" ht="41.4" x14ac:dyDescent="0.25">
      <c r="B20" s="59">
        <v>2014</v>
      </c>
      <c r="C20" s="59" t="s">
        <v>51</v>
      </c>
      <c r="D20" s="68">
        <v>866</v>
      </c>
      <c r="F20" s="59">
        <v>2014</v>
      </c>
      <c r="G20" s="59" t="s">
        <v>51</v>
      </c>
      <c r="H20" s="61">
        <v>0.34</v>
      </c>
      <c r="J20" s="59">
        <v>2014</v>
      </c>
      <c r="K20" s="59" t="s">
        <v>51</v>
      </c>
      <c r="L20" s="67">
        <v>0.02</v>
      </c>
    </row>
    <row r="21" spans="2:12" ht="41.4" x14ac:dyDescent="0.25">
      <c r="B21" s="59">
        <v>2014</v>
      </c>
      <c r="C21" s="59" t="s">
        <v>52</v>
      </c>
      <c r="D21" s="68">
        <v>3862</v>
      </c>
      <c r="F21" s="59">
        <v>2014</v>
      </c>
      <c r="G21" s="59" t="s">
        <v>52</v>
      </c>
      <c r="H21" s="61">
        <v>0.85</v>
      </c>
      <c r="J21" s="59">
        <v>2014</v>
      </c>
      <c r="K21" s="59" t="s">
        <v>52</v>
      </c>
      <c r="L21" s="67">
        <v>0.11</v>
      </c>
    </row>
    <row r="22" spans="2:12" ht="41.4" x14ac:dyDescent="0.25">
      <c r="B22" s="59">
        <v>2014</v>
      </c>
      <c r="C22" s="59" t="s">
        <v>7</v>
      </c>
      <c r="D22" s="68">
        <v>1521</v>
      </c>
      <c r="F22" s="59">
        <v>2014</v>
      </c>
      <c r="G22" s="59" t="s">
        <v>7</v>
      </c>
      <c r="H22" s="61">
        <v>0.51</v>
      </c>
      <c r="J22" s="59">
        <v>2014</v>
      </c>
      <c r="K22" s="59" t="s">
        <v>7</v>
      </c>
      <c r="L22" s="67">
        <v>0.04</v>
      </c>
    </row>
    <row r="23" spans="2:12" ht="41.4" x14ac:dyDescent="0.25">
      <c r="B23" s="59">
        <v>2015</v>
      </c>
      <c r="C23" s="59" t="s">
        <v>51</v>
      </c>
      <c r="D23" s="68">
        <v>940</v>
      </c>
      <c r="F23" s="59">
        <v>2015</v>
      </c>
      <c r="G23" s="59" t="s">
        <v>51</v>
      </c>
      <c r="H23" s="61">
        <v>0.33</v>
      </c>
      <c r="J23" s="59">
        <v>2015</v>
      </c>
      <c r="K23" s="59" t="s">
        <v>51</v>
      </c>
      <c r="L23" s="67">
        <v>0.02</v>
      </c>
    </row>
    <row r="24" spans="2:12" ht="41.4" x14ac:dyDescent="0.25">
      <c r="B24" s="59">
        <v>2015</v>
      </c>
      <c r="C24" s="59" t="s">
        <v>52</v>
      </c>
      <c r="D24" s="68">
        <v>4015</v>
      </c>
      <c r="F24" s="59">
        <v>2015</v>
      </c>
      <c r="G24" s="59" t="s">
        <v>52</v>
      </c>
      <c r="H24" s="61">
        <v>0.86</v>
      </c>
      <c r="J24" s="59">
        <v>2015</v>
      </c>
      <c r="K24" s="59" t="s">
        <v>52</v>
      </c>
      <c r="L24" s="67">
        <v>0.13</v>
      </c>
    </row>
    <row r="25" spans="2:12" ht="41.4" x14ac:dyDescent="0.25">
      <c r="B25" s="59">
        <v>2015</v>
      </c>
      <c r="C25" s="59" t="s">
        <v>7</v>
      </c>
      <c r="D25" s="68">
        <v>1535</v>
      </c>
      <c r="F25" s="59">
        <v>2015</v>
      </c>
      <c r="G25" s="59" t="s">
        <v>7</v>
      </c>
      <c r="H25" s="61">
        <v>0.5</v>
      </c>
      <c r="J25" s="59">
        <v>2015</v>
      </c>
      <c r="K25" s="59" t="s">
        <v>7</v>
      </c>
      <c r="L25" s="67">
        <v>0.04</v>
      </c>
    </row>
    <row r="26" spans="2:12" ht="41.4" x14ac:dyDescent="0.25">
      <c r="B26" s="59">
        <v>2016</v>
      </c>
      <c r="C26" s="59" t="s">
        <v>51</v>
      </c>
      <c r="D26" s="68">
        <v>1075</v>
      </c>
      <c r="F26" s="59">
        <v>2016</v>
      </c>
      <c r="G26" s="59" t="s">
        <v>51</v>
      </c>
      <c r="H26" s="61">
        <v>0.3</v>
      </c>
      <c r="J26" s="59">
        <v>2016</v>
      </c>
      <c r="K26" s="59" t="s">
        <v>51</v>
      </c>
      <c r="L26" s="67">
        <v>0.03</v>
      </c>
    </row>
    <row r="27" spans="2:12" ht="41.4" x14ac:dyDescent="0.25">
      <c r="B27" s="59">
        <v>2016</v>
      </c>
      <c r="C27" s="59" t="s">
        <v>52</v>
      </c>
      <c r="D27" s="68">
        <v>4478</v>
      </c>
      <c r="F27" s="59">
        <v>2016</v>
      </c>
      <c r="G27" s="59" t="s">
        <v>52</v>
      </c>
      <c r="H27" s="61">
        <v>0.75</v>
      </c>
      <c r="J27" s="59">
        <v>2016</v>
      </c>
      <c r="K27" s="59" t="s">
        <v>52</v>
      </c>
      <c r="L27" s="67">
        <v>0.15</v>
      </c>
    </row>
    <row r="28" spans="2:12" ht="41.4" x14ac:dyDescent="0.25">
      <c r="B28" s="59">
        <v>2016</v>
      </c>
      <c r="C28" s="59" t="s">
        <v>7</v>
      </c>
      <c r="D28" s="68">
        <v>1780</v>
      </c>
      <c r="F28" s="59">
        <v>2016</v>
      </c>
      <c r="G28" s="59" t="s">
        <v>7</v>
      </c>
      <c r="H28" s="61">
        <v>0.51</v>
      </c>
      <c r="J28" s="59">
        <v>2016</v>
      </c>
      <c r="K28" s="59" t="s">
        <v>7</v>
      </c>
      <c r="L28" s="67">
        <v>0.05</v>
      </c>
    </row>
    <row r="29" spans="2:12" ht="41.4" x14ac:dyDescent="0.25">
      <c r="B29" s="59">
        <v>2017</v>
      </c>
      <c r="C29" s="59" t="s">
        <v>51</v>
      </c>
      <c r="D29" s="68">
        <v>856</v>
      </c>
      <c r="F29" s="59">
        <v>2017</v>
      </c>
      <c r="G29" s="59" t="s">
        <v>51</v>
      </c>
      <c r="H29" s="61">
        <v>0.25</v>
      </c>
      <c r="J29" s="59">
        <v>2017</v>
      </c>
      <c r="K29" s="59" t="s">
        <v>51</v>
      </c>
      <c r="L29" s="67">
        <v>0.03</v>
      </c>
    </row>
    <row r="30" spans="2:12" ht="41.4" x14ac:dyDescent="0.25">
      <c r="B30" s="59">
        <v>2017</v>
      </c>
      <c r="C30" s="59" t="s">
        <v>52</v>
      </c>
      <c r="D30" s="68">
        <v>4201</v>
      </c>
      <c r="F30" s="59">
        <v>2017</v>
      </c>
      <c r="G30" s="59" t="s">
        <v>52</v>
      </c>
      <c r="H30" s="61">
        <v>0.74</v>
      </c>
      <c r="J30" s="59">
        <v>2017</v>
      </c>
      <c r="K30" s="59" t="s">
        <v>52</v>
      </c>
      <c r="L30" s="67">
        <v>0.11</v>
      </c>
    </row>
    <row r="31" spans="2:12" ht="41.4" x14ac:dyDescent="0.25">
      <c r="B31" s="59">
        <v>2017</v>
      </c>
      <c r="C31" s="59" t="s">
        <v>7</v>
      </c>
      <c r="D31" s="68">
        <v>1535</v>
      </c>
      <c r="F31" s="59">
        <v>2017</v>
      </c>
      <c r="G31" s="59" t="s">
        <v>7</v>
      </c>
      <c r="H31" s="61">
        <v>0.48</v>
      </c>
      <c r="J31" s="59">
        <v>2017</v>
      </c>
      <c r="K31" s="59" t="s">
        <v>7</v>
      </c>
      <c r="L31" s="67">
        <v>0.05</v>
      </c>
    </row>
    <row r="36" spans="3:3" x14ac:dyDescent="0.25">
      <c r="C36" s="57" t="s">
        <v>395</v>
      </c>
    </row>
  </sheetData>
  <mergeCells count="3">
    <mergeCell ref="B6:D6"/>
    <mergeCell ref="F6:H6"/>
    <mergeCell ref="J6:L6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35"/>
  <sheetViews>
    <sheetView showGridLines="0" zoomScale="55" zoomScaleNormal="55" workbookViewId="0">
      <selection activeCell="L13" sqref="L13"/>
    </sheetView>
  </sheetViews>
  <sheetFormatPr defaultColWidth="8.88671875" defaultRowHeight="13.8" x14ac:dyDescent="0.25"/>
  <cols>
    <col min="1" max="6" width="8.88671875" style="57"/>
    <col min="7" max="7" width="9.6640625" style="57" customWidth="1"/>
    <col min="8" max="16384" width="8.88671875" style="57"/>
  </cols>
  <sheetData>
    <row r="3" spans="2:12" x14ac:dyDescent="0.25">
      <c r="B3" s="57" t="s">
        <v>60</v>
      </c>
    </row>
    <row r="6" spans="2:12" x14ac:dyDescent="0.25">
      <c r="B6" s="87" t="s">
        <v>50</v>
      </c>
      <c r="C6" s="87"/>
      <c r="D6" s="87"/>
      <c r="F6" s="87" t="s">
        <v>53</v>
      </c>
      <c r="G6" s="87"/>
      <c r="H6" s="87"/>
      <c r="J6" s="87" t="s">
        <v>55</v>
      </c>
      <c r="K6" s="87"/>
      <c r="L6" s="87"/>
    </row>
    <row r="7" spans="2:12" ht="41.4" x14ac:dyDescent="0.25">
      <c r="B7" s="75" t="s">
        <v>2</v>
      </c>
      <c r="C7" s="75" t="s">
        <v>3</v>
      </c>
      <c r="D7" s="75" t="s">
        <v>85</v>
      </c>
      <c r="F7" s="75" t="s">
        <v>2</v>
      </c>
      <c r="G7" s="75" t="s">
        <v>3</v>
      </c>
      <c r="H7" s="75" t="s">
        <v>54</v>
      </c>
      <c r="J7" s="75" t="s">
        <v>2</v>
      </c>
      <c r="K7" s="75" t="s">
        <v>3</v>
      </c>
      <c r="L7" s="76" t="s">
        <v>49</v>
      </c>
    </row>
    <row r="8" spans="2:12" ht="41.4" x14ac:dyDescent="0.25">
      <c r="B8" s="59">
        <v>2010</v>
      </c>
      <c r="C8" s="59" t="s">
        <v>51</v>
      </c>
      <c r="D8" s="68">
        <v>1162</v>
      </c>
      <c r="F8" s="59">
        <v>2010</v>
      </c>
      <c r="G8" s="59" t="s">
        <v>51</v>
      </c>
      <c r="H8" s="61">
        <v>0.2</v>
      </c>
      <c r="J8" s="59">
        <v>2010</v>
      </c>
      <c r="K8" s="59" t="s">
        <v>51</v>
      </c>
      <c r="L8" s="67">
        <v>0.06</v>
      </c>
    </row>
    <row r="9" spans="2:12" ht="41.4" x14ac:dyDescent="0.25">
      <c r="B9" s="59">
        <v>2010</v>
      </c>
      <c r="C9" s="59" t="s">
        <v>52</v>
      </c>
      <c r="D9" s="68">
        <v>2609</v>
      </c>
      <c r="F9" s="59">
        <v>2010</v>
      </c>
      <c r="G9" s="59" t="s">
        <v>52</v>
      </c>
      <c r="H9" s="61">
        <v>0.37</v>
      </c>
      <c r="J9" s="59">
        <v>2010</v>
      </c>
      <c r="K9" s="59" t="s">
        <v>52</v>
      </c>
      <c r="L9" s="67">
        <v>0.11</v>
      </c>
    </row>
    <row r="10" spans="2:12" ht="41.4" x14ac:dyDescent="0.25">
      <c r="B10" s="59">
        <v>2010</v>
      </c>
      <c r="C10" s="59" t="s">
        <v>7</v>
      </c>
      <c r="D10" s="68">
        <v>1843</v>
      </c>
      <c r="F10" s="59">
        <v>2010</v>
      </c>
      <c r="G10" s="59" t="s">
        <v>7</v>
      </c>
      <c r="H10" s="61">
        <v>0.27</v>
      </c>
      <c r="J10" s="59">
        <v>2010</v>
      </c>
      <c r="K10" s="59" t="s">
        <v>7</v>
      </c>
      <c r="L10" s="67">
        <v>0.08</v>
      </c>
    </row>
    <row r="11" spans="2:12" ht="41.4" x14ac:dyDescent="0.25">
      <c r="B11" s="59">
        <v>2011</v>
      </c>
      <c r="C11" s="59" t="s">
        <v>51</v>
      </c>
      <c r="D11" s="68">
        <v>1161</v>
      </c>
      <c r="F11" s="59">
        <v>2011</v>
      </c>
      <c r="G11" s="59" t="s">
        <v>51</v>
      </c>
      <c r="H11" s="61">
        <v>0.2</v>
      </c>
      <c r="J11" s="59">
        <v>2011</v>
      </c>
      <c r="K11" s="59" t="s">
        <v>51</v>
      </c>
      <c r="L11" s="67">
        <v>0.06</v>
      </c>
    </row>
    <row r="12" spans="2:12" ht="41.4" x14ac:dyDescent="0.25">
      <c r="B12" s="59">
        <v>2011</v>
      </c>
      <c r="C12" s="59" t="s">
        <v>52</v>
      </c>
      <c r="D12" s="68">
        <v>2664</v>
      </c>
      <c r="F12" s="59">
        <v>2011</v>
      </c>
      <c r="G12" s="59" t="s">
        <v>52</v>
      </c>
      <c r="H12" s="61">
        <v>0.38</v>
      </c>
      <c r="J12" s="59">
        <v>2011</v>
      </c>
      <c r="K12" s="59" t="s">
        <v>52</v>
      </c>
      <c r="L12" s="67">
        <v>0.12</v>
      </c>
    </row>
    <row r="13" spans="2:12" ht="41.4" x14ac:dyDescent="0.25">
      <c r="B13" s="59">
        <v>2011</v>
      </c>
      <c r="C13" s="59" t="s">
        <v>7</v>
      </c>
      <c r="D13" s="68">
        <v>1828</v>
      </c>
      <c r="F13" s="59">
        <v>2011</v>
      </c>
      <c r="G13" s="59" t="s">
        <v>7</v>
      </c>
      <c r="H13" s="61">
        <v>0.27</v>
      </c>
      <c r="J13" s="59">
        <v>2011</v>
      </c>
      <c r="K13" s="59" t="s">
        <v>7</v>
      </c>
      <c r="L13" s="67">
        <v>0.08</v>
      </c>
    </row>
    <row r="14" spans="2:12" ht="41.4" x14ac:dyDescent="0.25">
      <c r="B14" s="59">
        <v>2012</v>
      </c>
      <c r="C14" s="59" t="s">
        <v>51</v>
      </c>
      <c r="D14" s="68">
        <v>1184</v>
      </c>
      <c r="F14" s="59">
        <v>2012</v>
      </c>
      <c r="G14" s="59" t="s">
        <v>51</v>
      </c>
      <c r="H14" s="61">
        <v>0.19</v>
      </c>
      <c r="J14" s="59">
        <v>2012</v>
      </c>
      <c r="K14" s="59" t="s">
        <v>51</v>
      </c>
      <c r="L14" s="67">
        <v>0.06</v>
      </c>
    </row>
    <row r="15" spans="2:12" ht="41.4" x14ac:dyDescent="0.25">
      <c r="B15" s="59">
        <v>2012</v>
      </c>
      <c r="C15" s="59" t="s">
        <v>52</v>
      </c>
      <c r="D15" s="68">
        <v>2775</v>
      </c>
      <c r="F15" s="59">
        <v>2012</v>
      </c>
      <c r="G15" s="59" t="s">
        <v>52</v>
      </c>
      <c r="H15" s="61">
        <v>0.44</v>
      </c>
      <c r="J15" s="59">
        <v>2012</v>
      </c>
      <c r="K15" s="59" t="s">
        <v>52</v>
      </c>
      <c r="L15" s="67">
        <v>0.11</v>
      </c>
    </row>
    <row r="16" spans="2:12" ht="41.4" x14ac:dyDescent="0.25">
      <c r="B16" s="59">
        <v>2012</v>
      </c>
      <c r="C16" s="59" t="s">
        <v>7</v>
      </c>
      <c r="D16" s="68">
        <v>1868</v>
      </c>
      <c r="F16" s="59">
        <v>2012</v>
      </c>
      <c r="G16" s="59" t="s">
        <v>7</v>
      </c>
      <c r="H16" s="61">
        <v>0.28000000000000003</v>
      </c>
      <c r="J16" s="59">
        <v>2012</v>
      </c>
      <c r="K16" s="59" t="s">
        <v>7</v>
      </c>
      <c r="L16" s="67">
        <v>0.06</v>
      </c>
    </row>
    <row r="17" spans="2:12" ht="41.4" x14ac:dyDescent="0.25">
      <c r="B17" s="59">
        <v>2013</v>
      </c>
      <c r="C17" s="59" t="s">
        <v>51</v>
      </c>
      <c r="D17" s="68">
        <v>1138</v>
      </c>
      <c r="F17" s="59">
        <v>2013</v>
      </c>
      <c r="G17" s="59" t="s">
        <v>51</v>
      </c>
      <c r="H17" s="61">
        <v>0.19</v>
      </c>
      <c r="J17" s="59">
        <v>2013</v>
      </c>
      <c r="K17" s="59" t="s">
        <v>51</v>
      </c>
      <c r="L17" s="67">
        <v>0.06</v>
      </c>
    </row>
    <row r="18" spans="2:12" ht="41.4" x14ac:dyDescent="0.25">
      <c r="B18" s="59">
        <v>2013</v>
      </c>
      <c r="C18" s="59" t="s">
        <v>52</v>
      </c>
      <c r="D18" s="68">
        <v>2853</v>
      </c>
      <c r="F18" s="59">
        <v>2013</v>
      </c>
      <c r="G18" s="59" t="s">
        <v>52</v>
      </c>
      <c r="H18" s="61">
        <v>0.44</v>
      </c>
      <c r="J18" s="59">
        <v>2013</v>
      </c>
      <c r="K18" s="59" t="s">
        <v>52</v>
      </c>
      <c r="L18" s="67">
        <v>0.12</v>
      </c>
    </row>
    <row r="19" spans="2:12" ht="41.4" x14ac:dyDescent="0.25">
      <c r="B19" s="59">
        <v>2013</v>
      </c>
      <c r="C19" s="59" t="s">
        <v>7</v>
      </c>
      <c r="D19" s="68">
        <v>1752</v>
      </c>
      <c r="F19" s="59">
        <v>2013</v>
      </c>
      <c r="G19" s="59" t="s">
        <v>7</v>
      </c>
      <c r="H19" s="61">
        <v>0.27</v>
      </c>
      <c r="J19" s="59">
        <v>2013</v>
      </c>
      <c r="K19" s="59" t="s">
        <v>7</v>
      </c>
      <c r="L19" s="67">
        <v>0.08</v>
      </c>
    </row>
    <row r="20" spans="2:12" ht="41.4" x14ac:dyDescent="0.25">
      <c r="B20" s="59">
        <v>2014</v>
      </c>
      <c r="C20" s="59" t="s">
        <v>51</v>
      </c>
      <c r="D20" s="68">
        <v>1166</v>
      </c>
      <c r="F20" s="59">
        <v>2014</v>
      </c>
      <c r="G20" s="59" t="s">
        <v>51</v>
      </c>
      <c r="H20" s="61">
        <v>0.2</v>
      </c>
      <c r="J20" s="59">
        <v>2014</v>
      </c>
      <c r="K20" s="59" t="s">
        <v>51</v>
      </c>
      <c r="L20" s="67">
        <v>0.06</v>
      </c>
    </row>
    <row r="21" spans="2:12" ht="41.4" x14ac:dyDescent="0.25">
      <c r="B21" s="59">
        <v>2014</v>
      </c>
      <c r="C21" s="59" t="s">
        <v>52</v>
      </c>
      <c r="D21" s="68">
        <v>2869</v>
      </c>
      <c r="F21" s="59">
        <v>2014</v>
      </c>
      <c r="G21" s="59" t="s">
        <v>52</v>
      </c>
      <c r="H21" s="61">
        <v>0.51</v>
      </c>
      <c r="J21" s="59">
        <v>2014</v>
      </c>
      <c r="K21" s="59" t="s">
        <v>52</v>
      </c>
      <c r="L21" s="67">
        <v>0.12</v>
      </c>
    </row>
    <row r="22" spans="2:12" ht="41.4" x14ac:dyDescent="0.25">
      <c r="B22" s="59">
        <v>2014</v>
      </c>
      <c r="C22" s="59" t="s">
        <v>7</v>
      </c>
      <c r="D22" s="68">
        <v>1684</v>
      </c>
      <c r="F22" s="59">
        <v>2014</v>
      </c>
      <c r="G22" s="59" t="s">
        <v>7</v>
      </c>
      <c r="H22" s="61">
        <v>0.28999999999999998</v>
      </c>
      <c r="J22" s="59">
        <v>2014</v>
      </c>
      <c r="K22" s="59" t="s">
        <v>7</v>
      </c>
      <c r="L22" s="67">
        <v>7.0000000000000007E-2</v>
      </c>
    </row>
    <row r="23" spans="2:12" ht="41.4" x14ac:dyDescent="0.25">
      <c r="B23" s="59">
        <v>2015</v>
      </c>
      <c r="C23" s="59" t="s">
        <v>51</v>
      </c>
      <c r="D23" s="68">
        <v>1217</v>
      </c>
      <c r="F23" s="59">
        <v>2015</v>
      </c>
      <c r="G23" s="59" t="s">
        <v>51</v>
      </c>
      <c r="H23" s="61">
        <v>0.2</v>
      </c>
      <c r="J23" s="59">
        <v>2015</v>
      </c>
      <c r="K23" s="59" t="s">
        <v>51</v>
      </c>
      <c r="L23" s="67">
        <v>0.05</v>
      </c>
    </row>
    <row r="24" spans="2:12" ht="41.4" x14ac:dyDescent="0.25">
      <c r="B24" s="59">
        <v>2015</v>
      </c>
      <c r="C24" s="59" t="s">
        <v>52</v>
      </c>
      <c r="D24" s="68">
        <v>3226</v>
      </c>
      <c r="F24" s="59">
        <v>2015</v>
      </c>
      <c r="G24" s="59" t="s">
        <v>52</v>
      </c>
      <c r="H24" s="61">
        <v>0.52</v>
      </c>
      <c r="J24" s="59">
        <v>2015</v>
      </c>
      <c r="K24" s="59" t="s">
        <v>52</v>
      </c>
      <c r="L24" s="67">
        <v>0.13</v>
      </c>
    </row>
    <row r="25" spans="2:12" ht="41.4" x14ac:dyDescent="0.25">
      <c r="B25" s="59">
        <v>2015</v>
      </c>
      <c r="C25" s="59" t="s">
        <v>7</v>
      </c>
      <c r="D25" s="68">
        <v>1540</v>
      </c>
      <c r="F25" s="59">
        <v>2015</v>
      </c>
      <c r="G25" s="59" t="s">
        <v>7</v>
      </c>
      <c r="H25" s="61">
        <v>0.28999999999999998</v>
      </c>
      <c r="J25" s="59">
        <v>2015</v>
      </c>
      <c r="K25" s="59" t="s">
        <v>7</v>
      </c>
      <c r="L25" s="67">
        <v>7.0000000000000007E-2</v>
      </c>
    </row>
    <row r="26" spans="2:12" ht="41.4" x14ac:dyDescent="0.25">
      <c r="B26" s="59">
        <v>2016</v>
      </c>
      <c r="C26" s="59" t="s">
        <v>51</v>
      </c>
      <c r="D26" s="68">
        <v>1166</v>
      </c>
      <c r="F26" s="59">
        <v>2016</v>
      </c>
      <c r="G26" s="59" t="s">
        <v>51</v>
      </c>
      <c r="H26" s="61">
        <v>0.21</v>
      </c>
      <c r="J26" s="59">
        <v>2016</v>
      </c>
      <c r="K26" s="59" t="s">
        <v>51</v>
      </c>
      <c r="L26" s="67">
        <v>0.05</v>
      </c>
    </row>
    <row r="27" spans="2:12" ht="41.4" x14ac:dyDescent="0.25">
      <c r="B27" s="59">
        <v>2016</v>
      </c>
      <c r="C27" s="59" t="s">
        <v>52</v>
      </c>
      <c r="D27" s="68">
        <v>2495</v>
      </c>
      <c r="F27" s="59">
        <v>2016</v>
      </c>
      <c r="G27" s="59" t="s">
        <v>52</v>
      </c>
      <c r="H27" s="61">
        <v>0.53</v>
      </c>
      <c r="J27" s="59">
        <v>2016</v>
      </c>
      <c r="K27" s="59" t="s">
        <v>52</v>
      </c>
      <c r="L27" s="67">
        <v>0.11</v>
      </c>
    </row>
    <row r="28" spans="2:12" ht="41.4" x14ac:dyDescent="0.25">
      <c r="B28" s="59">
        <v>2016</v>
      </c>
      <c r="C28" s="59" t="s">
        <v>7</v>
      </c>
      <c r="D28" s="68">
        <v>1538</v>
      </c>
      <c r="F28" s="59">
        <v>2016</v>
      </c>
      <c r="G28" s="59" t="s">
        <v>7</v>
      </c>
      <c r="H28" s="61">
        <v>0.3</v>
      </c>
      <c r="J28" s="59">
        <v>2016</v>
      </c>
      <c r="K28" s="59" t="s">
        <v>7</v>
      </c>
      <c r="L28" s="67">
        <v>7.0000000000000007E-2</v>
      </c>
    </row>
    <row r="29" spans="2:12" ht="41.4" x14ac:dyDescent="0.25">
      <c r="B29" s="59">
        <v>2017</v>
      </c>
      <c r="C29" s="59" t="s">
        <v>51</v>
      </c>
      <c r="D29" s="68">
        <v>1319</v>
      </c>
      <c r="F29" s="59">
        <v>2017</v>
      </c>
      <c r="G29" s="59" t="s">
        <v>51</v>
      </c>
      <c r="H29" s="61">
        <v>0.24</v>
      </c>
      <c r="J29" s="59">
        <v>2017</v>
      </c>
      <c r="K29" s="59" t="s">
        <v>51</v>
      </c>
      <c r="L29" s="67">
        <v>0.04</v>
      </c>
    </row>
    <row r="30" spans="2:12" ht="41.4" x14ac:dyDescent="0.25">
      <c r="B30" s="59">
        <v>2017</v>
      </c>
      <c r="C30" s="59" t="s">
        <v>52</v>
      </c>
      <c r="D30" s="68">
        <v>2859</v>
      </c>
      <c r="F30" s="59">
        <v>2017</v>
      </c>
      <c r="G30" s="59" t="s">
        <v>52</v>
      </c>
      <c r="H30" s="61">
        <v>0.56999999999999995</v>
      </c>
      <c r="J30" s="59">
        <v>2017</v>
      </c>
      <c r="K30" s="59" t="s">
        <v>52</v>
      </c>
      <c r="L30" s="67">
        <v>0.12</v>
      </c>
    </row>
    <row r="31" spans="2:12" ht="41.4" x14ac:dyDescent="0.25">
      <c r="B31" s="59">
        <v>2017</v>
      </c>
      <c r="C31" s="59" t="s">
        <v>7</v>
      </c>
      <c r="D31" s="68">
        <v>1477</v>
      </c>
      <c r="F31" s="59">
        <v>2017</v>
      </c>
      <c r="G31" s="59" t="s">
        <v>7</v>
      </c>
      <c r="H31" s="61">
        <v>0.3</v>
      </c>
      <c r="J31" s="59">
        <v>2017</v>
      </c>
      <c r="K31" s="59" t="s">
        <v>7</v>
      </c>
      <c r="L31" s="67">
        <v>0.06</v>
      </c>
    </row>
    <row r="35" spans="3:3" x14ac:dyDescent="0.25">
      <c r="C35" s="57" t="s">
        <v>395</v>
      </c>
    </row>
  </sheetData>
  <mergeCells count="3">
    <mergeCell ref="B6:D6"/>
    <mergeCell ref="F6:H6"/>
    <mergeCell ref="J6:L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37"/>
  <sheetViews>
    <sheetView showGridLines="0" topLeftCell="A4" zoomScale="55" zoomScaleNormal="55" workbookViewId="0">
      <selection activeCell="L11" sqref="L11"/>
    </sheetView>
  </sheetViews>
  <sheetFormatPr defaultColWidth="8.88671875" defaultRowHeight="13.8" x14ac:dyDescent="0.25"/>
  <cols>
    <col min="1" max="16384" width="8.88671875" style="57"/>
  </cols>
  <sheetData>
    <row r="3" spans="2:12" x14ac:dyDescent="0.25">
      <c r="B3" s="57" t="s">
        <v>61</v>
      </c>
    </row>
    <row r="6" spans="2:12" x14ac:dyDescent="0.25">
      <c r="B6" s="87" t="s">
        <v>50</v>
      </c>
      <c r="C6" s="87"/>
      <c r="D6" s="87"/>
      <c r="F6" s="87" t="s">
        <v>53</v>
      </c>
      <c r="G6" s="87"/>
      <c r="H6" s="87"/>
      <c r="J6" s="87" t="s">
        <v>55</v>
      </c>
      <c r="K6" s="87"/>
      <c r="L6" s="87"/>
    </row>
    <row r="7" spans="2:12" ht="41.4" x14ac:dyDescent="0.25">
      <c r="B7" s="75" t="s">
        <v>2</v>
      </c>
      <c r="C7" s="75" t="s">
        <v>3</v>
      </c>
      <c r="D7" s="75" t="s">
        <v>85</v>
      </c>
      <c r="F7" s="75" t="s">
        <v>2</v>
      </c>
      <c r="G7" s="75" t="s">
        <v>3</v>
      </c>
      <c r="H7" s="75" t="s">
        <v>54</v>
      </c>
      <c r="J7" s="75" t="s">
        <v>2</v>
      </c>
      <c r="K7" s="75" t="s">
        <v>3</v>
      </c>
      <c r="L7" s="76" t="s">
        <v>49</v>
      </c>
    </row>
    <row r="8" spans="2:12" ht="41.4" x14ac:dyDescent="0.25">
      <c r="B8" s="59">
        <v>2010</v>
      </c>
      <c r="C8" s="59" t="s">
        <v>51</v>
      </c>
      <c r="D8" s="68">
        <v>729</v>
      </c>
      <c r="F8" s="59">
        <v>2010</v>
      </c>
      <c r="G8" s="59" t="s">
        <v>51</v>
      </c>
      <c r="H8" s="61">
        <v>0.31</v>
      </c>
      <c r="J8" s="59">
        <v>2010</v>
      </c>
      <c r="K8" s="59" t="s">
        <v>51</v>
      </c>
      <c r="L8" s="67">
        <v>0.04</v>
      </c>
    </row>
    <row r="9" spans="2:12" ht="41.4" x14ac:dyDescent="0.25">
      <c r="B9" s="59">
        <v>2010</v>
      </c>
      <c r="C9" s="59" t="s">
        <v>52</v>
      </c>
      <c r="D9" s="68">
        <v>4307</v>
      </c>
      <c r="F9" s="59">
        <v>2010</v>
      </c>
      <c r="G9" s="59" t="s">
        <v>52</v>
      </c>
      <c r="H9" s="61">
        <v>0.91</v>
      </c>
      <c r="J9" s="59">
        <v>2010</v>
      </c>
      <c r="K9" s="59" t="s">
        <v>52</v>
      </c>
      <c r="L9" s="67">
        <v>0.13</v>
      </c>
    </row>
    <row r="10" spans="2:12" ht="41.4" x14ac:dyDescent="0.25">
      <c r="B10" s="59">
        <v>2010</v>
      </c>
      <c r="C10" s="59" t="s">
        <v>7</v>
      </c>
      <c r="D10" s="68">
        <v>1608</v>
      </c>
      <c r="F10" s="59">
        <v>2010</v>
      </c>
      <c r="G10" s="59" t="s">
        <v>7</v>
      </c>
      <c r="H10" s="61">
        <v>0.61</v>
      </c>
      <c r="J10" s="59">
        <v>2010</v>
      </c>
      <c r="K10" s="59" t="s">
        <v>7</v>
      </c>
      <c r="L10" s="67">
        <v>0.06</v>
      </c>
    </row>
    <row r="11" spans="2:12" ht="41.4" x14ac:dyDescent="0.25">
      <c r="B11" s="59">
        <v>2011</v>
      </c>
      <c r="C11" s="59" t="s">
        <v>51</v>
      </c>
      <c r="D11" s="68">
        <v>880</v>
      </c>
      <c r="F11" s="59">
        <v>2011</v>
      </c>
      <c r="G11" s="59" t="s">
        <v>51</v>
      </c>
      <c r="H11" s="61">
        <v>0.39</v>
      </c>
      <c r="J11" s="59">
        <v>2011</v>
      </c>
      <c r="K11" s="59" t="s">
        <v>51</v>
      </c>
      <c r="L11" s="67">
        <v>0.04</v>
      </c>
    </row>
    <row r="12" spans="2:12" ht="41.4" x14ac:dyDescent="0.25">
      <c r="B12" s="59">
        <v>2011</v>
      </c>
      <c r="C12" s="59" t="s">
        <v>52</v>
      </c>
      <c r="D12" s="68">
        <v>4862</v>
      </c>
      <c r="F12" s="59">
        <v>2011</v>
      </c>
      <c r="G12" s="59" t="s">
        <v>52</v>
      </c>
      <c r="H12" s="61">
        <v>0.93</v>
      </c>
      <c r="J12" s="59">
        <v>2011</v>
      </c>
      <c r="K12" s="59" t="s">
        <v>52</v>
      </c>
      <c r="L12" s="67">
        <v>0.15</v>
      </c>
    </row>
    <row r="13" spans="2:12" ht="41.4" x14ac:dyDescent="0.25">
      <c r="B13" s="59">
        <v>2011</v>
      </c>
      <c r="C13" s="59" t="s">
        <v>7</v>
      </c>
      <c r="D13" s="68">
        <v>1774</v>
      </c>
      <c r="F13" s="59">
        <v>2011</v>
      </c>
      <c r="G13" s="59" t="s">
        <v>7</v>
      </c>
      <c r="H13" s="61">
        <v>0.66</v>
      </c>
      <c r="J13" s="59">
        <v>2011</v>
      </c>
      <c r="K13" s="59" t="s">
        <v>7</v>
      </c>
      <c r="L13" s="67">
        <v>0.06</v>
      </c>
    </row>
    <row r="14" spans="2:12" ht="41.4" x14ac:dyDescent="0.25">
      <c r="B14" s="59">
        <v>2012</v>
      </c>
      <c r="C14" s="59" t="s">
        <v>51</v>
      </c>
      <c r="D14" s="68">
        <v>860</v>
      </c>
      <c r="F14" s="59">
        <v>2012</v>
      </c>
      <c r="G14" s="59" t="s">
        <v>51</v>
      </c>
      <c r="H14" s="61">
        <v>0.42</v>
      </c>
      <c r="J14" s="59">
        <v>2012</v>
      </c>
      <c r="K14" s="59" t="s">
        <v>51</v>
      </c>
      <c r="L14" s="67">
        <v>0.04</v>
      </c>
    </row>
    <row r="15" spans="2:12" ht="41.4" x14ac:dyDescent="0.25">
      <c r="B15" s="59">
        <v>2012</v>
      </c>
      <c r="C15" s="59" t="s">
        <v>52</v>
      </c>
      <c r="D15" s="68">
        <v>4744</v>
      </c>
      <c r="F15" s="59">
        <v>2012</v>
      </c>
      <c r="G15" s="59" t="s">
        <v>52</v>
      </c>
      <c r="H15" s="61">
        <v>0.9</v>
      </c>
      <c r="J15" s="59">
        <v>2012</v>
      </c>
      <c r="K15" s="59" t="s">
        <v>52</v>
      </c>
      <c r="L15" s="67">
        <v>0.13</v>
      </c>
    </row>
    <row r="16" spans="2:12" ht="41.4" x14ac:dyDescent="0.25">
      <c r="B16" s="59">
        <v>2012</v>
      </c>
      <c r="C16" s="59" t="s">
        <v>7</v>
      </c>
      <c r="D16" s="68">
        <v>2057</v>
      </c>
      <c r="F16" s="59">
        <v>2012</v>
      </c>
      <c r="G16" s="59" t="s">
        <v>7</v>
      </c>
      <c r="H16" s="61">
        <v>0.69</v>
      </c>
      <c r="J16" s="59">
        <v>2012</v>
      </c>
      <c r="K16" s="59" t="s">
        <v>7</v>
      </c>
      <c r="L16" s="67">
        <v>7.0000000000000007E-2</v>
      </c>
    </row>
    <row r="17" spans="2:12" ht="41.4" x14ac:dyDescent="0.25">
      <c r="B17" s="59">
        <v>2013</v>
      </c>
      <c r="C17" s="59" t="s">
        <v>51</v>
      </c>
      <c r="D17" s="68">
        <v>985</v>
      </c>
      <c r="F17" s="59">
        <v>2013</v>
      </c>
      <c r="G17" s="59" t="s">
        <v>51</v>
      </c>
      <c r="H17" s="61">
        <v>0.41</v>
      </c>
      <c r="J17" s="59">
        <v>2013</v>
      </c>
      <c r="K17" s="59" t="s">
        <v>51</v>
      </c>
      <c r="L17" s="67">
        <v>0.04</v>
      </c>
    </row>
    <row r="18" spans="2:12" ht="41.4" x14ac:dyDescent="0.25">
      <c r="B18" s="59">
        <v>2013</v>
      </c>
      <c r="C18" s="59" t="s">
        <v>52</v>
      </c>
      <c r="D18" s="68">
        <v>7357</v>
      </c>
      <c r="F18" s="59">
        <v>2013</v>
      </c>
      <c r="G18" s="59" t="s">
        <v>52</v>
      </c>
      <c r="H18" s="61">
        <v>0.93</v>
      </c>
      <c r="J18" s="59">
        <v>2013</v>
      </c>
      <c r="K18" s="59" t="s">
        <v>52</v>
      </c>
      <c r="L18" s="67">
        <v>0.16</v>
      </c>
    </row>
    <row r="19" spans="2:12" ht="41.4" x14ac:dyDescent="0.25">
      <c r="B19" s="59">
        <v>2013</v>
      </c>
      <c r="C19" s="59" t="s">
        <v>7</v>
      </c>
      <c r="D19" s="68">
        <v>2756</v>
      </c>
      <c r="F19" s="59">
        <v>2013</v>
      </c>
      <c r="G19" s="59" t="s">
        <v>7</v>
      </c>
      <c r="H19" s="61">
        <v>0.73</v>
      </c>
      <c r="J19" s="59">
        <v>2013</v>
      </c>
      <c r="K19" s="59" t="s">
        <v>7</v>
      </c>
      <c r="L19" s="67">
        <v>0.08</v>
      </c>
    </row>
    <row r="20" spans="2:12" ht="41.4" x14ac:dyDescent="0.25">
      <c r="B20" s="59">
        <v>2014</v>
      </c>
      <c r="C20" s="59" t="s">
        <v>51</v>
      </c>
      <c r="D20" s="68">
        <v>1033</v>
      </c>
      <c r="F20" s="59">
        <v>2014</v>
      </c>
      <c r="G20" s="59" t="s">
        <v>51</v>
      </c>
      <c r="H20" s="61">
        <v>0.43</v>
      </c>
      <c r="J20" s="59">
        <v>2014</v>
      </c>
      <c r="K20" s="59" t="s">
        <v>51</v>
      </c>
      <c r="L20" s="67">
        <v>0.04</v>
      </c>
    </row>
    <row r="21" spans="2:12" ht="41.4" x14ac:dyDescent="0.25">
      <c r="B21" s="59">
        <v>2014</v>
      </c>
      <c r="C21" s="59" t="s">
        <v>52</v>
      </c>
      <c r="D21" s="68">
        <v>8857</v>
      </c>
      <c r="F21" s="59">
        <v>2014</v>
      </c>
      <c r="G21" s="59" t="s">
        <v>52</v>
      </c>
      <c r="H21" s="61">
        <v>0.93</v>
      </c>
      <c r="J21" s="59">
        <v>2014</v>
      </c>
      <c r="K21" s="59" t="s">
        <v>52</v>
      </c>
      <c r="L21" s="67">
        <v>0.19</v>
      </c>
    </row>
    <row r="22" spans="2:12" ht="41.4" x14ac:dyDescent="0.25">
      <c r="B22" s="59">
        <v>2014</v>
      </c>
      <c r="C22" s="59" t="s">
        <v>7</v>
      </c>
      <c r="D22" s="68">
        <v>2753</v>
      </c>
      <c r="F22" s="59">
        <v>2014</v>
      </c>
      <c r="G22" s="59" t="s">
        <v>7</v>
      </c>
      <c r="H22" s="61">
        <v>0.75</v>
      </c>
      <c r="J22" s="59">
        <v>2014</v>
      </c>
      <c r="K22" s="59" t="s">
        <v>7</v>
      </c>
      <c r="L22" s="67">
        <v>0.08</v>
      </c>
    </row>
    <row r="23" spans="2:12" ht="41.4" x14ac:dyDescent="0.25">
      <c r="B23" s="59">
        <v>2015</v>
      </c>
      <c r="C23" s="59" t="s">
        <v>51</v>
      </c>
      <c r="D23" s="68">
        <v>938</v>
      </c>
      <c r="F23" s="59">
        <v>2015</v>
      </c>
      <c r="G23" s="59" t="s">
        <v>51</v>
      </c>
      <c r="H23" s="61">
        <v>0.63</v>
      </c>
      <c r="J23" s="59">
        <v>2015</v>
      </c>
      <c r="K23" s="59" t="s">
        <v>51</v>
      </c>
      <c r="L23" s="67">
        <v>0.04</v>
      </c>
    </row>
    <row r="24" spans="2:12" ht="41.4" x14ac:dyDescent="0.25">
      <c r="B24" s="59">
        <v>2015</v>
      </c>
      <c r="C24" s="59" t="s">
        <v>52</v>
      </c>
      <c r="D24" s="68">
        <v>8289</v>
      </c>
      <c r="F24" s="59">
        <v>2015</v>
      </c>
      <c r="G24" s="59" t="s">
        <v>52</v>
      </c>
      <c r="H24" s="61">
        <v>0.93</v>
      </c>
      <c r="J24" s="59">
        <v>2015</v>
      </c>
      <c r="K24" s="59" t="s">
        <v>52</v>
      </c>
      <c r="L24" s="67">
        <v>0.18</v>
      </c>
    </row>
    <row r="25" spans="2:12" ht="41.4" x14ac:dyDescent="0.25">
      <c r="B25" s="59">
        <v>2015</v>
      </c>
      <c r="C25" s="59" t="s">
        <v>7</v>
      </c>
      <c r="D25" s="68">
        <v>2348</v>
      </c>
      <c r="F25" s="59">
        <v>2015</v>
      </c>
      <c r="G25" s="59" t="s">
        <v>7</v>
      </c>
      <c r="H25" s="61">
        <v>0.75</v>
      </c>
      <c r="J25" s="59">
        <v>2015</v>
      </c>
      <c r="K25" s="59" t="s">
        <v>7</v>
      </c>
      <c r="L25" s="67">
        <v>7.0000000000000007E-2</v>
      </c>
    </row>
    <row r="26" spans="2:12" ht="41.4" x14ac:dyDescent="0.25">
      <c r="B26" s="59">
        <v>2016</v>
      </c>
      <c r="C26" s="59" t="s">
        <v>51</v>
      </c>
      <c r="D26" s="68">
        <v>1200</v>
      </c>
      <c r="F26" s="59">
        <v>2016</v>
      </c>
      <c r="G26" s="59" t="s">
        <v>51</v>
      </c>
      <c r="H26" s="61">
        <v>0.6</v>
      </c>
      <c r="J26" s="59">
        <v>2016</v>
      </c>
      <c r="K26" s="59" t="s">
        <v>51</v>
      </c>
      <c r="L26" s="67">
        <v>0.05</v>
      </c>
    </row>
    <row r="27" spans="2:12" ht="41.4" x14ac:dyDescent="0.25">
      <c r="B27" s="59">
        <v>2016</v>
      </c>
      <c r="C27" s="59" t="s">
        <v>52</v>
      </c>
      <c r="D27" s="68">
        <v>6221</v>
      </c>
      <c r="F27" s="59">
        <v>2016</v>
      </c>
      <c r="G27" s="59" t="s">
        <v>52</v>
      </c>
      <c r="H27" s="61">
        <v>0.89</v>
      </c>
      <c r="J27" s="59">
        <v>2016</v>
      </c>
      <c r="K27" s="59" t="s">
        <v>52</v>
      </c>
      <c r="L27" s="67">
        <v>0.18</v>
      </c>
    </row>
    <row r="28" spans="2:12" ht="41.4" x14ac:dyDescent="0.25">
      <c r="B28" s="59">
        <v>2016</v>
      </c>
      <c r="C28" s="59" t="s">
        <v>7</v>
      </c>
      <c r="D28" s="68">
        <v>1966</v>
      </c>
      <c r="F28" s="59">
        <v>2016</v>
      </c>
      <c r="G28" s="59" t="s">
        <v>7</v>
      </c>
      <c r="H28" s="61">
        <v>0.67</v>
      </c>
      <c r="J28" s="59">
        <v>2016</v>
      </c>
      <c r="K28" s="59" t="s">
        <v>7</v>
      </c>
      <c r="L28" s="67">
        <v>7.0000000000000007E-2</v>
      </c>
    </row>
    <row r="29" spans="2:12" ht="41.4" x14ac:dyDescent="0.25">
      <c r="B29" s="59">
        <v>2017</v>
      </c>
      <c r="C29" s="59" t="s">
        <v>51</v>
      </c>
      <c r="D29" s="68">
        <v>1224</v>
      </c>
      <c r="F29" s="59">
        <v>2017</v>
      </c>
      <c r="G29" s="59" t="s">
        <v>51</v>
      </c>
      <c r="H29" s="61">
        <v>0.65</v>
      </c>
      <c r="J29" s="59">
        <v>2017</v>
      </c>
      <c r="K29" s="59" t="s">
        <v>51</v>
      </c>
      <c r="L29" s="67">
        <v>0.05</v>
      </c>
    </row>
    <row r="30" spans="2:12" ht="41.4" x14ac:dyDescent="0.25">
      <c r="B30" s="59">
        <v>2017</v>
      </c>
      <c r="C30" s="59" t="s">
        <v>52</v>
      </c>
      <c r="D30" s="68">
        <v>4892</v>
      </c>
      <c r="F30" s="59">
        <v>2017</v>
      </c>
      <c r="G30" s="59" t="s">
        <v>52</v>
      </c>
      <c r="H30" s="61">
        <v>0.94</v>
      </c>
      <c r="J30" s="59">
        <v>2017</v>
      </c>
      <c r="K30" s="59" t="s">
        <v>52</v>
      </c>
      <c r="L30" s="67">
        <v>0.12</v>
      </c>
    </row>
    <row r="31" spans="2:12" ht="41.4" x14ac:dyDescent="0.25">
      <c r="B31" s="59">
        <v>2017</v>
      </c>
      <c r="C31" s="59" t="s">
        <v>7</v>
      </c>
      <c r="D31" s="68">
        <v>2668</v>
      </c>
      <c r="F31" s="59">
        <v>2017</v>
      </c>
      <c r="G31" s="59" t="s">
        <v>7</v>
      </c>
      <c r="H31" s="61">
        <v>0.86</v>
      </c>
      <c r="J31" s="59">
        <v>2017</v>
      </c>
      <c r="K31" s="59" t="s">
        <v>7</v>
      </c>
      <c r="L31" s="67">
        <v>7.0000000000000007E-2</v>
      </c>
    </row>
    <row r="37" spans="4:4" x14ac:dyDescent="0.25">
      <c r="D37" s="57" t="s">
        <v>395</v>
      </c>
    </row>
  </sheetData>
  <mergeCells count="3">
    <mergeCell ref="B6:D6"/>
    <mergeCell ref="F6:H6"/>
    <mergeCell ref="J6:L6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35"/>
  <sheetViews>
    <sheetView showGridLines="0" zoomScale="55" zoomScaleNormal="55" workbookViewId="0">
      <selection activeCell="L15" sqref="L15"/>
    </sheetView>
  </sheetViews>
  <sheetFormatPr defaultColWidth="8.88671875" defaultRowHeight="13.8" x14ac:dyDescent="0.25"/>
  <cols>
    <col min="1" max="11" width="8.88671875" style="57"/>
    <col min="12" max="12" width="10.44140625" style="57" customWidth="1"/>
    <col min="13" max="16384" width="8.88671875" style="57"/>
  </cols>
  <sheetData>
    <row r="3" spans="2:12" x14ac:dyDescent="0.25">
      <c r="B3" s="57" t="s">
        <v>62</v>
      </c>
    </row>
    <row r="6" spans="2:12" x14ac:dyDescent="0.25">
      <c r="B6" s="87" t="s">
        <v>50</v>
      </c>
      <c r="C6" s="87"/>
      <c r="D6" s="87"/>
      <c r="F6" s="87" t="s">
        <v>53</v>
      </c>
      <c r="G6" s="87"/>
      <c r="H6" s="87"/>
      <c r="J6" s="87" t="s">
        <v>55</v>
      </c>
      <c r="K6" s="87"/>
      <c r="L6" s="87"/>
    </row>
    <row r="7" spans="2:12" ht="27.6" x14ac:dyDescent="0.25">
      <c r="B7" s="75" t="s">
        <v>2</v>
      </c>
      <c r="C7" s="75" t="s">
        <v>3</v>
      </c>
      <c r="D7" s="75" t="s">
        <v>85</v>
      </c>
      <c r="F7" s="75" t="s">
        <v>2</v>
      </c>
      <c r="G7" s="75" t="s">
        <v>3</v>
      </c>
      <c r="H7" s="75" t="s">
        <v>54</v>
      </c>
      <c r="J7" s="75" t="s">
        <v>2</v>
      </c>
      <c r="K7" s="75" t="s">
        <v>3</v>
      </c>
      <c r="L7" s="76" t="s">
        <v>49</v>
      </c>
    </row>
    <row r="8" spans="2:12" ht="41.4" x14ac:dyDescent="0.25">
      <c r="B8" s="59">
        <v>2010</v>
      </c>
      <c r="C8" s="59" t="s">
        <v>51</v>
      </c>
      <c r="D8" s="68">
        <v>1554</v>
      </c>
      <c r="F8" s="59">
        <v>2010</v>
      </c>
      <c r="G8" s="59" t="s">
        <v>51</v>
      </c>
      <c r="H8" s="61">
        <v>0.8</v>
      </c>
      <c r="J8" s="59">
        <v>2010</v>
      </c>
      <c r="K8" s="59" t="s">
        <v>51</v>
      </c>
      <c r="L8" s="67">
        <v>0.04</v>
      </c>
    </row>
    <row r="9" spans="2:12" ht="41.4" x14ac:dyDescent="0.25">
      <c r="B9" s="59">
        <v>2010</v>
      </c>
      <c r="C9" s="59" t="s">
        <v>52</v>
      </c>
      <c r="D9" s="68">
        <v>4332</v>
      </c>
      <c r="F9" s="59">
        <v>2010</v>
      </c>
      <c r="G9" s="59" t="s">
        <v>52</v>
      </c>
      <c r="H9" s="61">
        <v>0.92</v>
      </c>
      <c r="J9" s="59">
        <v>2010</v>
      </c>
      <c r="K9" s="59" t="s">
        <v>52</v>
      </c>
      <c r="L9" s="67">
        <v>7.0000000000000007E-2</v>
      </c>
    </row>
    <row r="10" spans="2:12" ht="41.4" x14ac:dyDescent="0.25">
      <c r="B10" s="59">
        <v>2010</v>
      </c>
      <c r="C10" s="59" t="s">
        <v>7</v>
      </c>
      <c r="D10" s="68">
        <v>2452</v>
      </c>
      <c r="F10" s="59">
        <v>2010</v>
      </c>
      <c r="G10" s="59" t="s">
        <v>7</v>
      </c>
      <c r="H10" s="61">
        <v>0.87</v>
      </c>
      <c r="J10" s="59">
        <v>2010</v>
      </c>
      <c r="K10" s="59" t="s">
        <v>7</v>
      </c>
      <c r="L10" s="67">
        <v>0.05</v>
      </c>
    </row>
    <row r="11" spans="2:12" ht="41.4" x14ac:dyDescent="0.25">
      <c r="B11" s="59">
        <v>2011</v>
      </c>
      <c r="C11" s="59" t="s">
        <v>51</v>
      </c>
      <c r="D11" s="68"/>
      <c r="F11" s="59">
        <v>2011</v>
      </c>
      <c r="G11" s="59" t="s">
        <v>51</v>
      </c>
      <c r="J11" s="59">
        <v>2011</v>
      </c>
      <c r="K11" s="59" t="s">
        <v>51</v>
      </c>
    </row>
    <row r="12" spans="2:12" ht="41.4" x14ac:dyDescent="0.25">
      <c r="B12" s="59">
        <v>2011</v>
      </c>
      <c r="C12" s="59" t="s">
        <v>52</v>
      </c>
      <c r="D12" s="68"/>
      <c r="F12" s="59">
        <v>2011</v>
      </c>
      <c r="G12" s="59" t="s">
        <v>52</v>
      </c>
      <c r="J12" s="59">
        <v>2011</v>
      </c>
      <c r="K12" s="59" t="s">
        <v>52</v>
      </c>
    </row>
    <row r="13" spans="2:12" ht="41.4" x14ac:dyDescent="0.25">
      <c r="B13" s="59">
        <v>2011</v>
      </c>
      <c r="C13" s="59" t="s">
        <v>7</v>
      </c>
      <c r="D13" s="68"/>
      <c r="F13" s="59">
        <v>2011</v>
      </c>
      <c r="G13" s="59" t="s">
        <v>7</v>
      </c>
      <c r="J13" s="59">
        <v>2011</v>
      </c>
      <c r="K13" s="59" t="s">
        <v>7</v>
      </c>
    </row>
    <row r="14" spans="2:12" ht="41.4" x14ac:dyDescent="0.25">
      <c r="B14" s="59">
        <v>2012</v>
      </c>
      <c r="C14" s="59" t="s">
        <v>51</v>
      </c>
      <c r="D14" s="68">
        <v>2941</v>
      </c>
      <c r="F14" s="59">
        <v>2012</v>
      </c>
      <c r="G14" s="59" t="s">
        <v>51</v>
      </c>
      <c r="H14" s="61">
        <v>0.8</v>
      </c>
      <c r="J14" s="59">
        <v>2012</v>
      </c>
      <c r="K14" s="59" t="s">
        <v>51</v>
      </c>
      <c r="L14" s="67">
        <v>0.05</v>
      </c>
    </row>
    <row r="15" spans="2:12" ht="41.4" x14ac:dyDescent="0.25">
      <c r="B15" s="59">
        <v>2012</v>
      </c>
      <c r="C15" s="59" t="s">
        <v>52</v>
      </c>
      <c r="D15" s="68">
        <v>8107</v>
      </c>
      <c r="F15" s="59">
        <v>2012</v>
      </c>
      <c r="G15" s="59" t="s">
        <v>52</v>
      </c>
      <c r="H15" s="61">
        <v>0.89</v>
      </c>
      <c r="J15" s="59">
        <v>2012</v>
      </c>
      <c r="K15" s="59" t="s">
        <v>52</v>
      </c>
      <c r="L15" s="67">
        <v>0.12</v>
      </c>
    </row>
    <row r="16" spans="2:12" ht="41.4" x14ac:dyDescent="0.25">
      <c r="B16" s="59">
        <v>2012</v>
      </c>
      <c r="C16" s="59" t="s">
        <v>7</v>
      </c>
      <c r="D16" s="68">
        <v>6351</v>
      </c>
      <c r="F16" s="59">
        <v>2012</v>
      </c>
      <c r="G16" s="59" t="s">
        <v>7</v>
      </c>
      <c r="H16" s="61">
        <v>0.82</v>
      </c>
      <c r="J16" s="59">
        <v>2012</v>
      </c>
      <c r="K16" s="59" t="s">
        <v>7</v>
      </c>
      <c r="L16" s="67">
        <v>0.09</v>
      </c>
    </row>
    <row r="17" spans="2:12" ht="41.4" x14ac:dyDescent="0.25">
      <c r="B17" s="59">
        <v>2013</v>
      </c>
      <c r="C17" s="59" t="s">
        <v>51</v>
      </c>
      <c r="D17" s="68">
        <v>2032</v>
      </c>
      <c r="F17" s="59">
        <v>2013</v>
      </c>
      <c r="G17" s="59" t="s">
        <v>51</v>
      </c>
      <c r="H17" s="61">
        <v>0.8</v>
      </c>
      <c r="J17" s="59">
        <v>2013</v>
      </c>
      <c r="K17" s="59" t="s">
        <v>51</v>
      </c>
      <c r="L17" s="67">
        <v>0.04</v>
      </c>
    </row>
    <row r="18" spans="2:12" ht="41.4" x14ac:dyDescent="0.25">
      <c r="B18" s="59">
        <v>2013</v>
      </c>
      <c r="C18" s="59" t="s">
        <v>52</v>
      </c>
      <c r="D18" s="68">
        <v>5017</v>
      </c>
      <c r="F18" s="59">
        <v>2013</v>
      </c>
      <c r="G18" s="59" t="s">
        <v>52</v>
      </c>
      <c r="H18" s="61">
        <v>0.92</v>
      </c>
      <c r="J18" s="59">
        <v>2013</v>
      </c>
      <c r="K18" s="59" t="s">
        <v>52</v>
      </c>
      <c r="L18" s="67">
        <v>0.08</v>
      </c>
    </row>
    <row r="19" spans="2:12" ht="41.4" x14ac:dyDescent="0.25">
      <c r="B19" s="59">
        <v>2013</v>
      </c>
      <c r="C19" s="59" t="s">
        <v>7</v>
      </c>
      <c r="D19" s="68">
        <v>3366</v>
      </c>
      <c r="F19" s="59">
        <v>2013</v>
      </c>
      <c r="G19" s="59" t="s">
        <v>7</v>
      </c>
      <c r="H19" s="61">
        <v>0.83</v>
      </c>
      <c r="J19" s="59">
        <v>2013</v>
      </c>
      <c r="K19" s="59" t="s">
        <v>7</v>
      </c>
      <c r="L19" s="67">
        <v>0.06</v>
      </c>
    </row>
    <row r="20" spans="2:12" ht="41.4" x14ac:dyDescent="0.25">
      <c r="B20" s="59">
        <v>2014</v>
      </c>
      <c r="C20" s="59" t="s">
        <v>51</v>
      </c>
      <c r="D20" s="68">
        <v>1954</v>
      </c>
      <c r="F20" s="59">
        <v>2014</v>
      </c>
      <c r="G20" s="59" t="s">
        <v>51</v>
      </c>
      <c r="H20" s="61">
        <v>0.52</v>
      </c>
      <c r="J20" s="59">
        <v>2014</v>
      </c>
      <c r="K20" s="59" t="s">
        <v>51</v>
      </c>
      <c r="L20" s="67">
        <v>0.04</v>
      </c>
    </row>
    <row r="21" spans="2:12" ht="41.4" x14ac:dyDescent="0.25">
      <c r="B21" s="59">
        <v>2014</v>
      </c>
      <c r="C21" s="59" t="s">
        <v>52</v>
      </c>
      <c r="D21" s="68">
        <v>7728</v>
      </c>
      <c r="F21" s="59">
        <v>2014</v>
      </c>
      <c r="G21" s="59" t="s">
        <v>52</v>
      </c>
      <c r="H21" s="61">
        <v>0.92</v>
      </c>
      <c r="J21" s="59">
        <v>2014</v>
      </c>
      <c r="K21" s="59" t="s">
        <v>52</v>
      </c>
      <c r="L21" s="67">
        <v>0.2</v>
      </c>
    </row>
    <row r="22" spans="2:12" ht="41.4" x14ac:dyDescent="0.25">
      <c r="B22" s="59">
        <v>2014</v>
      </c>
      <c r="C22" s="59" t="s">
        <v>7</v>
      </c>
      <c r="D22" s="68">
        <v>3448</v>
      </c>
      <c r="F22" s="59">
        <v>2014</v>
      </c>
      <c r="G22" s="59" t="s">
        <v>7</v>
      </c>
      <c r="H22" s="61">
        <v>0.87</v>
      </c>
      <c r="J22" s="59">
        <v>2014</v>
      </c>
      <c r="K22" s="59" t="s">
        <v>7</v>
      </c>
      <c r="L22" s="67">
        <v>0.06</v>
      </c>
    </row>
    <row r="23" spans="2:12" ht="41.4" x14ac:dyDescent="0.25">
      <c r="B23" s="59">
        <v>2015</v>
      </c>
      <c r="C23" s="59" t="s">
        <v>51</v>
      </c>
      <c r="D23" s="68">
        <v>2324</v>
      </c>
      <c r="F23" s="59">
        <v>2015</v>
      </c>
      <c r="G23" s="59" t="s">
        <v>51</v>
      </c>
      <c r="H23" s="61">
        <v>0.8</v>
      </c>
      <c r="J23" s="59">
        <v>2015</v>
      </c>
      <c r="K23" s="59" t="s">
        <v>51</v>
      </c>
      <c r="L23" s="67">
        <v>0.05</v>
      </c>
    </row>
    <row r="24" spans="2:12" ht="41.4" x14ac:dyDescent="0.25">
      <c r="B24" s="59">
        <v>2015</v>
      </c>
      <c r="C24" s="59" t="s">
        <v>52</v>
      </c>
      <c r="D24" s="68">
        <v>8131</v>
      </c>
      <c r="F24" s="59">
        <v>2015</v>
      </c>
      <c r="G24" s="59" t="s">
        <v>52</v>
      </c>
      <c r="H24" s="61">
        <v>0.93</v>
      </c>
      <c r="J24" s="59">
        <v>2015</v>
      </c>
      <c r="K24" s="59" t="s">
        <v>52</v>
      </c>
      <c r="L24" s="67">
        <v>0.12</v>
      </c>
    </row>
    <row r="25" spans="2:12" ht="41.4" x14ac:dyDescent="0.25">
      <c r="B25" s="59">
        <v>2015</v>
      </c>
      <c r="C25" s="59" t="s">
        <v>7</v>
      </c>
      <c r="D25" s="68">
        <v>3501</v>
      </c>
      <c r="F25" s="59">
        <v>2015</v>
      </c>
      <c r="G25" s="59" t="s">
        <v>7</v>
      </c>
      <c r="H25" s="61">
        <v>0.87</v>
      </c>
      <c r="J25" s="59">
        <v>2015</v>
      </c>
      <c r="K25" s="59" t="s">
        <v>7</v>
      </c>
      <c r="L25" s="67">
        <v>0.06</v>
      </c>
    </row>
    <row r="26" spans="2:12" ht="41.4" x14ac:dyDescent="0.25">
      <c r="B26" s="59">
        <v>2016</v>
      </c>
      <c r="C26" s="59" t="s">
        <v>51</v>
      </c>
      <c r="D26" s="68">
        <v>2047</v>
      </c>
      <c r="F26" s="59">
        <v>2016</v>
      </c>
      <c r="G26" s="59" t="s">
        <v>51</v>
      </c>
      <c r="H26" s="61">
        <v>0.57999999999999996</v>
      </c>
      <c r="J26" s="59">
        <v>2016</v>
      </c>
      <c r="K26" s="59" t="s">
        <v>51</v>
      </c>
      <c r="L26" s="67">
        <v>0.05</v>
      </c>
    </row>
    <row r="27" spans="2:12" ht="41.4" x14ac:dyDescent="0.25">
      <c r="B27" s="59">
        <v>2016</v>
      </c>
      <c r="C27" s="59" t="s">
        <v>52</v>
      </c>
      <c r="D27" s="68">
        <v>4850</v>
      </c>
      <c r="F27" s="59">
        <v>2016</v>
      </c>
      <c r="G27" s="59" t="s">
        <v>52</v>
      </c>
      <c r="H27" s="61">
        <v>0.9</v>
      </c>
      <c r="J27" s="59">
        <v>2016</v>
      </c>
      <c r="K27" s="59" t="s">
        <v>52</v>
      </c>
      <c r="L27" s="67">
        <v>0.11</v>
      </c>
    </row>
    <row r="28" spans="2:12" ht="41.4" x14ac:dyDescent="0.25">
      <c r="B28" s="59">
        <v>2016</v>
      </c>
      <c r="C28" s="59" t="s">
        <v>7</v>
      </c>
      <c r="D28" s="68">
        <v>3193</v>
      </c>
      <c r="F28" s="59">
        <v>2016</v>
      </c>
      <c r="G28" s="59" t="s">
        <v>7</v>
      </c>
      <c r="H28" s="61">
        <v>0.84</v>
      </c>
      <c r="J28" s="59">
        <v>2016</v>
      </c>
      <c r="K28" s="59" t="s">
        <v>7</v>
      </c>
      <c r="L28" s="67">
        <v>0.06</v>
      </c>
    </row>
    <row r="29" spans="2:12" ht="41.4" x14ac:dyDescent="0.25">
      <c r="B29" s="59">
        <v>2017</v>
      </c>
      <c r="C29" s="59" t="s">
        <v>51</v>
      </c>
      <c r="D29" s="68">
        <v>935</v>
      </c>
      <c r="F29" s="59">
        <v>2017</v>
      </c>
      <c r="G29" s="59" t="s">
        <v>51</v>
      </c>
      <c r="H29" s="61">
        <v>0.57999999999999996</v>
      </c>
      <c r="J29" s="59">
        <v>2017</v>
      </c>
      <c r="K29" s="59" t="s">
        <v>51</v>
      </c>
      <c r="L29" s="67">
        <v>0.03</v>
      </c>
    </row>
    <row r="30" spans="2:12" ht="41.4" x14ac:dyDescent="0.25">
      <c r="B30" s="59">
        <v>2017</v>
      </c>
      <c r="C30" s="59" t="s">
        <v>52</v>
      </c>
      <c r="D30" s="68">
        <v>7113</v>
      </c>
      <c r="F30" s="59">
        <v>2017</v>
      </c>
      <c r="G30" s="59" t="s">
        <v>52</v>
      </c>
      <c r="H30" s="61">
        <v>0.88</v>
      </c>
      <c r="J30" s="59">
        <v>2017</v>
      </c>
      <c r="K30" s="59" t="s">
        <v>52</v>
      </c>
      <c r="L30" s="67">
        <v>0.13</v>
      </c>
    </row>
    <row r="31" spans="2:12" ht="41.4" x14ac:dyDescent="0.25">
      <c r="B31" s="59">
        <v>2017</v>
      </c>
      <c r="C31" s="59" t="s">
        <v>7</v>
      </c>
      <c r="D31" s="68">
        <v>2959</v>
      </c>
      <c r="F31" s="59">
        <v>2017</v>
      </c>
      <c r="G31" s="59" t="s">
        <v>7</v>
      </c>
      <c r="H31" s="61">
        <v>0.79</v>
      </c>
      <c r="J31" s="59">
        <v>2017</v>
      </c>
      <c r="K31" s="59" t="s">
        <v>7</v>
      </c>
      <c r="L31" s="67">
        <v>7.0000000000000007E-2</v>
      </c>
    </row>
    <row r="35" spans="3:3" x14ac:dyDescent="0.25">
      <c r="C35" s="57" t="s">
        <v>395</v>
      </c>
    </row>
  </sheetData>
  <mergeCells count="3">
    <mergeCell ref="B6:D6"/>
    <mergeCell ref="F6:H6"/>
    <mergeCell ref="J6:L6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36"/>
  <sheetViews>
    <sheetView showGridLines="0" zoomScale="55" zoomScaleNormal="55" workbookViewId="0">
      <selection activeCell="K17" sqref="K17"/>
    </sheetView>
  </sheetViews>
  <sheetFormatPr defaultColWidth="8.88671875" defaultRowHeight="13.8" x14ac:dyDescent="0.25"/>
  <cols>
    <col min="1" max="11" width="8.88671875" style="57"/>
    <col min="12" max="12" width="9.5546875" style="57" customWidth="1"/>
    <col min="13" max="16384" width="8.88671875" style="57"/>
  </cols>
  <sheetData>
    <row r="3" spans="2:12" x14ac:dyDescent="0.25">
      <c r="B3" s="57" t="s">
        <v>63</v>
      </c>
    </row>
    <row r="6" spans="2:12" x14ac:dyDescent="0.25">
      <c r="B6" s="87" t="s">
        <v>50</v>
      </c>
      <c r="C6" s="87"/>
      <c r="D6" s="87"/>
      <c r="F6" s="87" t="s">
        <v>53</v>
      </c>
      <c r="G6" s="87"/>
      <c r="H6" s="87"/>
      <c r="J6" s="87" t="s">
        <v>55</v>
      </c>
      <c r="K6" s="87"/>
      <c r="L6" s="87"/>
    </row>
    <row r="7" spans="2:12" ht="41.4" x14ac:dyDescent="0.25">
      <c r="B7" s="75" t="s">
        <v>2</v>
      </c>
      <c r="C7" s="75" t="s">
        <v>3</v>
      </c>
      <c r="D7" s="75" t="s">
        <v>85</v>
      </c>
      <c r="F7" s="75" t="s">
        <v>2</v>
      </c>
      <c r="G7" s="75" t="s">
        <v>3</v>
      </c>
      <c r="H7" s="75" t="s">
        <v>54</v>
      </c>
      <c r="J7" s="75" t="s">
        <v>2</v>
      </c>
      <c r="K7" s="75" t="s">
        <v>3</v>
      </c>
      <c r="L7" s="76" t="s">
        <v>49</v>
      </c>
    </row>
    <row r="8" spans="2:12" ht="41.4" x14ac:dyDescent="0.25">
      <c r="B8" s="59">
        <v>2010</v>
      </c>
      <c r="C8" s="59" t="s">
        <v>51</v>
      </c>
      <c r="D8" s="68">
        <v>4090</v>
      </c>
      <c r="F8" s="59">
        <v>2010</v>
      </c>
      <c r="G8" s="59" t="s">
        <v>51</v>
      </c>
      <c r="H8" s="61">
        <v>0.18</v>
      </c>
      <c r="J8" s="59">
        <v>2010</v>
      </c>
      <c r="K8" s="59" t="s">
        <v>51</v>
      </c>
      <c r="L8" s="67">
        <v>0.26</v>
      </c>
    </row>
    <row r="9" spans="2:12" ht="41.4" x14ac:dyDescent="0.25">
      <c r="B9" s="59">
        <v>2010</v>
      </c>
      <c r="C9" s="59" t="s">
        <v>52</v>
      </c>
      <c r="D9" s="68">
        <v>10309</v>
      </c>
      <c r="F9" s="59">
        <v>2010</v>
      </c>
      <c r="G9" s="59" t="s">
        <v>52</v>
      </c>
      <c r="H9" s="61">
        <v>0.34</v>
      </c>
      <c r="J9" s="59">
        <v>2010</v>
      </c>
      <c r="K9" s="59" t="s">
        <v>52</v>
      </c>
      <c r="L9" s="67">
        <v>0.35</v>
      </c>
    </row>
    <row r="10" spans="2:12" ht="41.4" x14ac:dyDescent="0.25">
      <c r="B10" s="59">
        <v>2010</v>
      </c>
      <c r="C10" s="59" t="s">
        <v>7</v>
      </c>
      <c r="D10" s="68">
        <v>7583</v>
      </c>
      <c r="F10" s="59">
        <v>2010</v>
      </c>
      <c r="G10" s="59" t="s">
        <v>7</v>
      </c>
      <c r="H10" s="61">
        <v>0.27</v>
      </c>
      <c r="J10" s="59">
        <v>2010</v>
      </c>
      <c r="K10" s="59" t="s">
        <v>7</v>
      </c>
      <c r="L10" s="67">
        <v>0.33</v>
      </c>
    </row>
    <row r="11" spans="2:12" ht="41.4" x14ac:dyDescent="0.25">
      <c r="B11" s="59">
        <v>2011</v>
      </c>
      <c r="C11" s="59" t="s">
        <v>51</v>
      </c>
      <c r="D11" s="68">
        <v>6298</v>
      </c>
      <c r="F11" s="59">
        <v>2011</v>
      </c>
      <c r="G11" s="59" t="s">
        <v>51</v>
      </c>
      <c r="H11" s="61">
        <v>0.22</v>
      </c>
      <c r="J11" s="59">
        <v>2011</v>
      </c>
      <c r="K11" s="59" t="s">
        <v>51</v>
      </c>
      <c r="L11" s="67">
        <v>0.26</v>
      </c>
    </row>
    <row r="12" spans="2:12" ht="41.4" x14ac:dyDescent="0.25">
      <c r="B12" s="59">
        <v>2011</v>
      </c>
      <c r="C12" s="59" t="s">
        <v>52</v>
      </c>
      <c r="D12" s="68">
        <v>11092</v>
      </c>
      <c r="F12" s="59">
        <v>2011</v>
      </c>
      <c r="G12" s="59" t="s">
        <v>52</v>
      </c>
      <c r="H12" s="61">
        <v>0.4</v>
      </c>
      <c r="J12" s="59">
        <v>2011</v>
      </c>
      <c r="K12" s="59" t="s">
        <v>52</v>
      </c>
      <c r="L12" s="67">
        <v>0.46</v>
      </c>
    </row>
    <row r="13" spans="2:12" ht="41.4" x14ac:dyDescent="0.25">
      <c r="B13" s="59">
        <v>2011</v>
      </c>
      <c r="C13" s="59" t="s">
        <v>7</v>
      </c>
      <c r="D13" s="68">
        <v>8764</v>
      </c>
      <c r="F13" s="59">
        <v>2011</v>
      </c>
      <c r="G13" s="59" t="s">
        <v>7</v>
      </c>
      <c r="H13" s="61">
        <v>0.3</v>
      </c>
      <c r="J13" s="59">
        <v>2011</v>
      </c>
      <c r="K13" s="59" t="s">
        <v>7</v>
      </c>
      <c r="L13" s="67">
        <v>0.35</v>
      </c>
    </row>
    <row r="14" spans="2:12" ht="41.4" x14ac:dyDescent="0.25">
      <c r="B14" s="59">
        <v>2012</v>
      </c>
      <c r="C14" s="59" t="s">
        <v>51</v>
      </c>
      <c r="D14" s="68">
        <v>4642</v>
      </c>
      <c r="F14" s="59">
        <v>2012</v>
      </c>
      <c r="G14" s="59" t="s">
        <v>51</v>
      </c>
      <c r="H14" s="61">
        <v>0.21</v>
      </c>
      <c r="J14" s="59">
        <v>2012</v>
      </c>
      <c r="K14" s="59" t="s">
        <v>51</v>
      </c>
      <c r="L14" s="67">
        <v>0.22</v>
      </c>
    </row>
    <row r="15" spans="2:12" ht="41.4" x14ac:dyDescent="0.25">
      <c r="B15" s="59">
        <v>2012</v>
      </c>
      <c r="C15" s="59" t="s">
        <v>52</v>
      </c>
      <c r="D15" s="68">
        <v>11012</v>
      </c>
      <c r="F15" s="59">
        <v>2012</v>
      </c>
      <c r="G15" s="59" t="s">
        <v>52</v>
      </c>
      <c r="H15" s="61">
        <v>0.4</v>
      </c>
      <c r="J15" s="59">
        <v>2012</v>
      </c>
      <c r="K15" s="59" t="s">
        <v>52</v>
      </c>
      <c r="L15" s="67">
        <v>0.41</v>
      </c>
    </row>
    <row r="16" spans="2:12" ht="41.4" x14ac:dyDescent="0.25">
      <c r="B16" s="59">
        <v>2012</v>
      </c>
      <c r="C16" s="59" t="s">
        <v>7</v>
      </c>
      <c r="D16" s="68">
        <v>7654</v>
      </c>
      <c r="F16" s="59">
        <v>2012</v>
      </c>
      <c r="G16" s="59" t="s">
        <v>7</v>
      </c>
      <c r="H16" s="61">
        <v>0.28999999999999998</v>
      </c>
      <c r="J16" s="59">
        <v>2012</v>
      </c>
      <c r="K16" s="59" t="s">
        <v>7</v>
      </c>
      <c r="L16" s="67">
        <v>0.32</v>
      </c>
    </row>
    <row r="17" spans="2:12" ht="41.4" x14ac:dyDescent="0.25">
      <c r="B17" s="59">
        <v>2013</v>
      </c>
      <c r="C17" s="59" t="s">
        <v>51</v>
      </c>
      <c r="D17" s="68">
        <v>3603</v>
      </c>
      <c r="F17" s="59">
        <v>2013</v>
      </c>
      <c r="G17" s="59" t="s">
        <v>51</v>
      </c>
      <c r="H17" s="61">
        <v>0.23</v>
      </c>
      <c r="J17" s="59">
        <v>2013</v>
      </c>
      <c r="K17" s="59" t="s">
        <v>51</v>
      </c>
      <c r="L17" s="67">
        <v>0.2</v>
      </c>
    </row>
    <row r="18" spans="2:12" ht="41.4" x14ac:dyDescent="0.25">
      <c r="B18" s="59">
        <v>2013</v>
      </c>
      <c r="C18" s="59" t="s">
        <v>52</v>
      </c>
      <c r="D18" s="68">
        <v>8970</v>
      </c>
      <c r="F18" s="59">
        <v>2013</v>
      </c>
      <c r="G18" s="59" t="s">
        <v>52</v>
      </c>
      <c r="H18" s="61">
        <v>0.45</v>
      </c>
      <c r="J18" s="59">
        <v>2013</v>
      </c>
      <c r="K18" s="59" t="s">
        <v>52</v>
      </c>
      <c r="L18" s="67">
        <v>0.34</v>
      </c>
    </row>
    <row r="19" spans="2:12" ht="41.4" x14ac:dyDescent="0.25">
      <c r="B19" s="59">
        <v>2013</v>
      </c>
      <c r="C19" s="59" t="s">
        <v>7</v>
      </c>
      <c r="D19" s="68">
        <v>6106</v>
      </c>
      <c r="F19" s="59">
        <v>2013</v>
      </c>
      <c r="G19" s="59" t="s">
        <v>7</v>
      </c>
      <c r="H19" s="61">
        <v>0.32</v>
      </c>
      <c r="J19" s="59">
        <v>2013</v>
      </c>
      <c r="K19" s="59" t="s">
        <v>7</v>
      </c>
      <c r="L19" s="67">
        <v>0.25</v>
      </c>
    </row>
    <row r="20" spans="2:12" ht="41.4" x14ac:dyDescent="0.25">
      <c r="B20" s="59">
        <v>2014</v>
      </c>
      <c r="C20" s="59" t="s">
        <v>51</v>
      </c>
      <c r="D20" s="68">
        <v>2931</v>
      </c>
      <c r="F20" s="59">
        <v>2014</v>
      </c>
      <c r="G20" s="59" t="s">
        <v>51</v>
      </c>
      <c r="H20" s="61">
        <v>0.25</v>
      </c>
      <c r="J20" s="59">
        <v>2014</v>
      </c>
      <c r="K20" s="59" t="s">
        <v>51</v>
      </c>
      <c r="L20" s="67">
        <v>0.16</v>
      </c>
    </row>
    <row r="21" spans="2:12" ht="41.4" x14ac:dyDescent="0.25">
      <c r="B21" s="59">
        <v>2014</v>
      </c>
      <c r="C21" s="59" t="s">
        <v>52</v>
      </c>
      <c r="D21" s="68">
        <v>7234</v>
      </c>
      <c r="F21" s="59">
        <v>2014</v>
      </c>
      <c r="G21" s="59" t="s">
        <v>52</v>
      </c>
      <c r="H21" s="61">
        <v>0.46</v>
      </c>
      <c r="J21" s="59">
        <v>2014</v>
      </c>
      <c r="K21" s="59" t="s">
        <v>52</v>
      </c>
      <c r="L21" s="67">
        <v>0.34</v>
      </c>
    </row>
    <row r="22" spans="2:12" ht="41.4" x14ac:dyDescent="0.25">
      <c r="B22" s="59">
        <v>2014</v>
      </c>
      <c r="C22" s="59" t="s">
        <v>7</v>
      </c>
      <c r="D22" s="68">
        <v>5803</v>
      </c>
      <c r="F22" s="59">
        <v>2014</v>
      </c>
      <c r="G22" s="59" t="s">
        <v>7</v>
      </c>
      <c r="H22" s="61">
        <v>0.3</v>
      </c>
      <c r="J22" s="59">
        <v>2014</v>
      </c>
      <c r="K22" s="59" t="s">
        <v>7</v>
      </c>
      <c r="L22" s="67">
        <v>0.24</v>
      </c>
    </row>
    <row r="23" spans="2:12" ht="41.4" x14ac:dyDescent="0.25">
      <c r="B23" s="59">
        <v>2015</v>
      </c>
      <c r="C23" s="59" t="s">
        <v>51</v>
      </c>
      <c r="D23" s="68">
        <v>3686</v>
      </c>
      <c r="F23" s="59">
        <v>2015</v>
      </c>
      <c r="G23" s="59" t="s">
        <v>51</v>
      </c>
      <c r="H23" s="61">
        <v>0.23</v>
      </c>
      <c r="J23" s="59">
        <v>2015</v>
      </c>
      <c r="K23" s="59" t="s">
        <v>51</v>
      </c>
      <c r="L23" s="67">
        <v>0.18</v>
      </c>
    </row>
    <row r="24" spans="2:12" ht="41.4" x14ac:dyDescent="0.25">
      <c r="B24" s="59">
        <v>2015</v>
      </c>
      <c r="C24" s="59" t="s">
        <v>52</v>
      </c>
      <c r="D24" s="68">
        <v>10895</v>
      </c>
      <c r="F24" s="59">
        <v>2015</v>
      </c>
      <c r="G24" s="59" t="s">
        <v>52</v>
      </c>
      <c r="H24" s="61">
        <v>0.52</v>
      </c>
      <c r="J24" s="59">
        <v>2015</v>
      </c>
      <c r="K24" s="59" t="s">
        <v>52</v>
      </c>
      <c r="L24" s="67">
        <v>0.31</v>
      </c>
    </row>
    <row r="25" spans="2:12" ht="41.4" x14ac:dyDescent="0.25">
      <c r="B25" s="59">
        <v>2015</v>
      </c>
      <c r="C25" s="59" t="s">
        <v>7</v>
      </c>
      <c r="D25" s="68">
        <v>7670</v>
      </c>
      <c r="F25" s="59">
        <v>2015</v>
      </c>
      <c r="G25" s="59" t="s">
        <v>7</v>
      </c>
      <c r="H25" s="61">
        <v>0.42</v>
      </c>
      <c r="J25" s="59">
        <v>2015</v>
      </c>
      <c r="K25" s="59" t="s">
        <v>7</v>
      </c>
      <c r="L25" s="67">
        <v>0.25</v>
      </c>
    </row>
    <row r="26" spans="2:12" ht="41.4" x14ac:dyDescent="0.25">
      <c r="B26" s="59">
        <v>2016</v>
      </c>
      <c r="C26" s="59" t="s">
        <v>51</v>
      </c>
      <c r="D26" s="68">
        <v>2489</v>
      </c>
      <c r="F26" s="59">
        <v>2016</v>
      </c>
      <c r="G26" s="59" t="s">
        <v>51</v>
      </c>
      <c r="H26" s="61">
        <v>0.12</v>
      </c>
      <c r="J26" s="59">
        <v>2016</v>
      </c>
      <c r="K26" s="59" t="s">
        <v>51</v>
      </c>
      <c r="L26" s="67">
        <v>0.22</v>
      </c>
    </row>
    <row r="27" spans="2:12" ht="41.4" x14ac:dyDescent="0.25">
      <c r="B27" s="59">
        <v>2016</v>
      </c>
      <c r="C27" s="59" t="s">
        <v>52</v>
      </c>
      <c r="D27" s="68">
        <v>8725</v>
      </c>
      <c r="F27" s="59">
        <v>2016</v>
      </c>
      <c r="G27" s="59" t="s">
        <v>52</v>
      </c>
      <c r="H27" s="61">
        <v>0.42</v>
      </c>
      <c r="J27" s="59">
        <v>2016</v>
      </c>
      <c r="K27" s="59" t="s">
        <v>52</v>
      </c>
      <c r="L27" s="67">
        <v>0.33</v>
      </c>
    </row>
    <row r="28" spans="2:12" ht="41.4" x14ac:dyDescent="0.25">
      <c r="B28" s="59">
        <v>2016</v>
      </c>
      <c r="C28" s="59" t="s">
        <v>7</v>
      </c>
      <c r="D28" s="68">
        <v>6588</v>
      </c>
      <c r="F28" s="59">
        <v>2016</v>
      </c>
      <c r="G28" s="59" t="s">
        <v>7</v>
      </c>
      <c r="H28" s="61">
        <v>0.33</v>
      </c>
      <c r="J28" s="59">
        <v>2016</v>
      </c>
      <c r="K28" s="59" t="s">
        <v>7</v>
      </c>
      <c r="L28" s="67">
        <v>0.27</v>
      </c>
    </row>
    <row r="29" spans="2:12" ht="41.4" x14ac:dyDescent="0.25">
      <c r="B29" s="59">
        <v>2017</v>
      </c>
      <c r="C29" s="59" t="s">
        <v>51</v>
      </c>
      <c r="D29" s="68">
        <v>3773</v>
      </c>
      <c r="F29" s="59">
        <v>2017</v>
      </c>
      <c r="G29" s="59" t="s">
        <v>51</v>
      </c>
      <c r="H29" s="61">
        <v>0.3</v>
      </c>
      <c r="J29" s="59">
        <v>2017</v>
      </c>
      <c r="K29" s="59" t="s">
        <v>51</v>
      </c>
      <c r="L29" s="67">
        <v>0.17</v>
      </c>
    </row>
    <row r="30" spans="2:12" ht="41.4" x14ac:dyDescent="0.25">
      <c r="B30" s="59">
        <v>2017</v>
      </c>
      <c r="C30" s="59" t="s">
        <v>52</v>
      </c>
      <c r="D30" s="68">
        <v>6833</v>
      </c>
      <c r="F30" s="59">
        <v>2017</v>
      </c>
      <c r="G30" s="59" t="s">
        <v>52</v>
      </c>
      <c r="H30" s="61">
        <v>0.39</v>
      </c>
      <c r="J30" s="59">
        <v>2017</v>
      </c>
      <c r="K30" s="59" t="s">
        <v>52</v>
      </c>
      <c r="L30" s="67">
        <v>0.26</v>
      </c>
    </row>
    <row r="31" spans="2:12" ht="41.4" x14ac:dyDescent="0.25">
      <c r="B31" s="59">
        <v>2017</v>
      </c>
      <c r="C31" s="59" t="s">
        <v>7</v>
      </c>
      <c r="D31" s="68">
        <v>5564</v>
      </c>
      <c r="F31" s="59">
        <v>2017</v>
      </c>
      <c r="G31" s="59" t="s">
        <v>7</v>
      </c>
      <c r="H31" s="61">
        <v>0.34</v>
      </c>
      <c r="J31" s="59">
        <v>2017</v>
      </c>
      <c r="K31" s="59" t="s">
        <v>7</v>
      </c>
      <c r="L31" s="67">
        <v>0.22</v>
      </c>
    </row>
    <row r="36" spans="5:5" x14ac:dyDescent="0.25">
      <c r="E36" s="57" t="s">
        <v>395</v>
      </c>
    </row>
  </sheetData>
  <mergeCells count="3">
    <mergeCell ref="B6:D6"/>
    <mergeCell ref="F6:H6"/>
    <mergeCell ref="J6:L6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36"/>
  <sheetViews>
    <sheetView showGridLines="0" zoomScale="55" zoomScaleNormal="55" workbookViewId="0">
      <selection activeCell="L7" sqref="L7"/>
    </sheetView>
  </sheetViews>
  <sheetFormatPr defaultColWidth="8.88671875" defaultRowHeight="13.8" x14ac:dyDescent="0.25"/>
  <cols>
    <col min="1" max="11" width="8.88671875" style="57"/>
    <col min="12" max="12" width="11.33203125" style="57" customWidth="1"/>
    <col min="13" max="16384" width="8.88671875" style="57"/>
  </cols>
  <sheetData>
    <row r="3" spans="2:12" x14ac:dyDescent="0.25">
      <c r="B3" s="57" t="s">
        <v>64</v>
      </c>
    </row>
    <row r="6" spans="2:12" x14ac:dyDescent="0.25">
      <c r="B6" s="87" t="s">
        <v>50</v>
      </c>
      <c r="C6" s="87"/>
      <c r="D6" s="87"/>
      <c r="F6" s="87" t="s">
        <v>53</v>
      </c>
      <c r="G6" s="87"/>
      <c r="H6" s="87"/>
      <c r="J6" s="87" t="s">
        <v>55</v>
      </c>
      <c r="K6" s="87"/>
      <c r="L6" s="87"/>
    </row>
    <row r="7" spans="2:12" ht="27.6" x14ac:dyDescent="0.25">
      <c r="B7" s="75" t="s">
        <v>2</v>
      </c>
      <c r="C7" s="75" t="s">
        <v>3</v>
      </c>
      <c r="D7" s="75" t="s">
        <v>85</v>
      </c>
      <c r="F7" s="75" t="s">
        <v>2</v>
      </c>
      <c r="G7" s="75" t="s">
        <v>3</v>
      </c>
      <c r="H7" s="75" t="s">
        <v>54</v>
      </c>
      <c r="J7" s="75" t="s">
        <v>2</v>
      </c>
      <c r="K7" s="75" t="s">
        <v>3</v>
      </c>
      <c r="L7" s="76" t="s">
        <v>49</v>
      </c>
    </row>
    <row r="8" spans="2:12" ht="41.4" x14ac:dyDescent="0.25">
      <c r="B8" s="59">
        <v>2010</v>
      </c>
      <c r="C8" s="59" t="s">
        <v>51</v>
      </c>
      <c r="D8" s="68">
        <v>2424</v>
      </c>
      <c r="F8" s="59">
        <v>2010</v>
      </c>
      <c r="G8" s="59" t="s">
        <v>51</v>
      </c>
      <c r="H8" s="61">
        <v>0.22</v>
      </c>
      <c r="J8" s="59">
        <v>2010</v>
      </c>
      <c r="K8" s="59" t="s">
        <v>51</v>
      </c>
      <c r="L8" s="67">
        <v>0.12</v>
      </c>
    </row>
    <row r="9" spans="2:12" ht="41.4" x14ac:dyDescent="0.25">
      <c r="B9" s="59">
        <v>2010</v>
      </c>
      <c r="C9" s="59" t="s">
        <v>52</v>
      </c>
      <c r="D9" s="68">
        <v>5866</v>
      </c>
      <c r="F9" s="59">
        <v>2010</v>
      </c>
      <c r="G9" s="59" t="s">
        <v>52</v>
      </c>
      <c r="H9" s="61">
        <v>0.47</v>
      </c>
      <c r="J9" s="59">
        <v>2010</v>
      </c>
      <c r="K9" s="59" t="s">
        <v>52</v>
      </c>
      <c r="L9" s="67">
        <v>0.23</v>
      </c>
    </row>
    <row r="10" spans="2:12" ht="41.4" x14ac:dyDescent="0.25">
      <c r="B10" s="59">
        <v>2010</v>
      </c>
      <c r="C10" s="59" t="s">
        <v>7</v>
      </c>
      <c r="D10" s="68">
        <v>4331</v>
      </c>
      <c r="F10" s="59">
        <v>2010</v>
      </c>
      <c r="G10" s="59" t="s">
        <v>7</v>
      </c>
      <c r="H10" s="61">
        <v>0.34</v>
      </c>
      <c r="J10" s="59">
        <v>2010</v>
      </c>
      <c r="K10" s="59" t="s">
        <v>7</v>
      </c>
      <c r="L10" s="67">
        <v>0.17</v>
      </c>
    </row>
    <row r="11" spans="2:12" ht="41.4" x14ac:dyDescent="0.25">
      <c r="B11" s="59">
        <v>2011</v>
      </c>
      <c r="C11" s="59" t="s">
        <v>51</v>
      </c>
      <c r="D11" s="68">
        <v>2734</v>
      </c>
      <c r="F11" s="59">
        <v>2011</v>
      </c>
      <c r="G11" s="59" t="s">
        <v>51</v>
      </c>
      <c r="H11" s="61">
        <v>0.23</v>
      </c>
      <c r="J11" s="59">
        <v>2011</v>
      </c>
      <c r="K11" s="59" t="s">
        <v>51</v>
      </c>
      <c r="L11" s="67">
        <v>0.11</v>
      </c>
    </row>
    <row r="12" spans="2:12" ht="41.4" x14ac:dyDescent="0.25">
      <c r="B12" s="59">
        <v>2011</v>
      </c>
      <c r="C12" s="59" t="s">
        <v>52</v>
      </c>
      <c r="D12" s="68">
        <v>6033</v>
      </c>
      <c r="F12" s="59">
        <v>2011</v>
      </c>
      <c r="G12" s="59" t="s">
        <v>52</v>
      </c>
      <c r="H12" s="61">
        <v>0.48</v>
      </c>
      <c r="J12" s="59">
        <v>2011</v>
      </c>
      <c r="K12" s="59" t="s">
        <v>52</v>
      </c>
      <c r="L12" s="67">
        <v>0.3</v>
      </c>
    </row>
    <row r="13" spans="2:12" ht="41.4" x14ac:dyDescent="0.25">
      <c r="B13" s="59">
        <v>2011</v>
      </c>
      <c r="C13" s="59" t="s">
        <v>7</v>
      </c>
      <c r="D13" s="68">
        <v>3782</v>
      </c>
      <c r="F13" s="59">
        <v>2011</v>
      </c>
      <c r="G13" s="59" t="s">
        <v>7</v>
      </c>
      <c r="H13" s="61">
        <v>0.42</v>
      </c>
      <c r="J13" s="59">
        <v>2011</v>
      </c>
      <c r="K13" s="59" t="s">
        <v>7</v>
      </c>
      <c r="L13" s="67">
        <v>0.16</v>
      </c>
    </row>
    <row r="14" spans="2:12" ht="41.4" x14ac:dyDescent="0.25">
      <c r="B14" s="59">
        <v>2012</v>
      </c>
      <c r="C14" s="59" t="s">
        <v>51</v>
      </c>
      <c r="D14" s="68">
        <v>2486</v>
      </c>
      <c r="F14" s="59">
        <v>2012</v>
      </c>
      <c r="G14" s="59" t="s">
        <v>51</v>
      </c>
      <c r="H14" s="61">
        <v>0.26</v>
      </c>
      <c r="J14" s="59">
        <v>2012</v>
      </c>
      <c r="K14" s="59" t="s">
        <v>51</v>
      </c>
      <c r="L14" s="67">
        <v>0.11</v>
      </c>
    </row>
    <row r="15" spans="2:12" ht="41.4" x14ac:dyDescent="0.25">
      <c r="B15" s="59">
        <v>2012</v>
      </c>
      <c r="C15" s="59" t="s">
        <v>52</v>
      </c>
      <c r="D15" s="68">
        <v>5353</v>
      </c>
      <c r="F15" s="59">
        <v>2012</v>
      </c>
      <c r="G15" s="59" t="s">
        <v>52</v>
      </c>
      <c r="H15" s="61">
        <v>0.44</v>
      </c>
      <c r="J15" s="59">
        <v>2012</v>
      </c>
      <c r="K15" s="59" t="s">
        <v>52</v>
      </c>
      <c r="L15" s="67">
        <v>0.22</v>
      </c>
    </row>
    <row r="16" spans="2:12" ht="41.4" x14ac:dyDescent="0.25">
      <c r="B16" s="59">
        <v>2012</v>
      </c>
      <c r="C16" s="59" t="s">
        <v>7</v>
      </c>
      <c r="D16" s="68">
        <v>4411</v>
      </c>
      <c r="F16" s="59">
        <v>2012</v>
      </c>
      <c r="G16" s="59" t="s">
        <v>7</v>
      </c>
      <c r="H16" s="61">
        <v>0.41</v>
      </c>
      <c r="J16" s="59">
        <v>2012</v>
      </c>
      <c r="K16" s="59" t="s">
        <v>7</v>
      </c>
      <c r="L16" s="67">
        <v>0.14000000000000001</v>
      </c>
    </row>
    <row r="17" spans="2:12" ht="41.4" x14ac:dyDescent="0.25">
      <c r="B17" s="59">
        <v>2013</v>
      </c>
      <c r="C17" s="59" t="s">
        <v>51</v>
      </c>
      <c r="D17" s="68">
        <v>2205</v>
      </c>
      <c r="F17" s="59">
        <v>2013</v>
      </c>
      <c r="G17" s="59" t="s">
        <v>51</v>
      </c>
      <c r="H17" s="61">
        <v>0.23</v>
      </c>
      <c r="J17" s="59">
        <v>2013</v>
      </c>
      <c r="K17" s="59" t="s">
        <v>51</v>
      </c>
      <c r="L17" s="67">
        <v>0.1</v>
      </c>
    </row>
    <row r="18" spans="2:12" ht="41.4" x14ac:dyDescent="0.25">
      <c r="B18" s="59">
        <v>2013</v>
      </c>
      <c r="C18" s="59" t="s">
        <v>52</v>
      </c>
      <c r="D18" s="68">
        <v>6356</v>
      </c>
      <c r="F18" s="59">
        <v>2013</v>
      </c>
      <c r="G18" s="59" t="s">
        <v>52</v>
      </c>
      <c r="H18" s="61">
        <v>0.48</v>
      </c>
      <c r="J18" s="59">
        <v>2013</v>
      </c>
      <c r="K18" s="59" t="s">
        <v>52</v>
      </c>
      <c r="L18" s="67">
        <v>0.24</v>
      </c>
    </row>
    <row r="19" spans="2:12" ht="41.4" x14ac:dyDescent="0.25">
      <c r="B19" s="59">
        <v>2013</v>
      </c>
      <c r="C19" s="59" t="s">
        <v>7</v>
      </c>
      <c r="D19" s="68">
        <v>5452</v>
      </c>
      <c r="F19" s="59">
        <v>2013</v>
      </c>
      <c r="G19" s="59" t="s">
        <v>7</v>
      </c>
      <c r="H19" s="61">
        <v>0.37</v>
      </c>
      <c r="J19" s="59">
        <v>2013</v>
      </c>
      <c r="K19" s="59" t="s">
        <v>7</v>
      </c>
      <c r="L19" s="67">
        <v>0.19</v>
      </c>
    </row>
    <row r="20" spans="2:12" ht="41.4" x14ac:dyDescent="0.25">
      <c r="B20" s="59">
        <v>2014</v>
      </c>
      <c r="C20" s="59" t="s">
        <v>51</v>
      </c>
      <c r="D20" s="68">
        <v>1776</v>
      </c>
      <c r="F20" s="59">
        <v>2014</v>
      </c>
      <c r="G20" s="59" t="s">
        <v>51</v>
      </c>
      <c r="H20" s="61">
        <v>0.22</v>
      </c>
      <c r="J20" s="59">
        <v>2014</v>
      </c>
      <c r="K20" s="59" t="s">
        <v>51</v>
      </c>
      <c r="L20" s="67">
        <v>0.11</v>
      </c>
    </row>
    <row r="21" spans="2:12" ht="41.4" x14ac:dyDescent="0.25">
      <c r="B21" s="59">
        <v>2014</v>
      </c>
      <c r="C21" s="59" t="s">
        <v>52</v>
      </c>
      <c r="D21" s="68">
        <v>5114</v>
      </c>
      <c r="F21" s="59">
        <v>2014</v>
      </c>
      <c r="G21" s="59" t="s">
        <v>52</v>
      </c>
      <c r="H21" s="61">
        <v>0.38</v>
      </c>
      <c r="J21" s="59">
        <v>2014</v>
      </c>
      <c r="K21" s="59" t="s">
        <v>52</v>
      </c>
      <c r="L21" s="67">
        <v>0.2</v>
      </c>
    </row>
    <row r="22" spans="2:12" ht="41.4" x14ac:dyDescent="0.25">
      <c r="B22" s="59">
        <v>2014</v>
      </c>
      <c r="C22" s="59" t="s">
        <v>7</v>
      </c>
      <c r="D22" s="68">
        <v>4200</v>
      </c>
      <c r="F22" s="59">
        <v>2014</v>
      </c>
      <c r="G22" s="59" t="s">
        <v>7</v>
      </c>
      <c r="H22" s="61">
        <v>0.36</v>
      </c>
      <c r="J22" s="59">
        <v>2014</v>
      </c>
      <c r="K22" s="59" t="s">
        <v>7</v>
      </c>
      <c r="L22" s="67">
        <v>0.15</v>
      </c>
    </row>
    <row r="23" spans="2:12" ht="41.4" x14ac:dyDescent="0.25">
      <c r="B23" s="59">
        <v>2015</v>
      </c>
      <c r="C23" s="59" t="s">
        <v>51</v>
      </c>
      <c r="D23" s="68">
        <v>2334</v>
      </c>
      <c r="F23" s="59">
        <v>2015</v>
      </c>
      <c r="G23" s="59" t="s">
        <v>51</v>
      </c>
      <c r="H23" s="61">
        <v>0.26</v>
      </c>
      <c r="J23" s="59">
        <v>2015</v>
      </c>
      <c r="K23" s="59" t="s">
        <v>51</v>
      </c>
      <c r="L23" s="67">
        <v>0.12</v>
      </c>
    </row>
    <row r="24" spans="2:12" ht="41.4" x14ac:dyDescent="0.25">
      <c r="B24" s="59">
        <v>2015</v>
      </c>
      <c r="C24" s="59" t="s">
        <v>52</v>
      </c>
      <c r="D24" s="68">
        <v>6001</v>
      </c>
      <c r="F24" s="59">
        <v>2015</v>
      </c>
      <c r="G24" s="59" t="s">
        <v>52</v>
      </c>
      <c r="H24" s="61">
        <v>0.47</v>
      </c>
      <c r="J24" s="59">
        <v>2015</v>
      </c>
      <c r="K24" s="59" t="s">
        <v>52</v>
      </c>
      <c r="L24" s="67">
        <v>0.23</v>
      </c>
    </row>
    <row r="25" spans="2:12" ht="41.4" x14ac:dyDescent="0.25">
      <c r="B25" s="59">
        <v>2015</v>
      </c>
      <c r="C25" s="59" t="s">
        <v>7</v>
      </c>
      <c r="D25" s="68">
        <v>4883</v>
      </c>
      <c r="F25" s="59">
        <v>2015</v>
      </c>
      <c r="G25" s="59" t="s">
        <v>7</v>
      </c>
      <c r="H25" s="61">
        <v>0.34</v>
      </c>
      <c r="J25" s="59">
        <v>2015</v>
      </c>
      <c r="K25" s="59" t="s">
        <v>7</v>
      </c>
      <c r="L25" s="67">
        <v>0.18</v>
      </c>
    </row>
    <row r="26" spans="2:12" ht="41.4" x14ac:dyDescent="0.25">
      <c r="B26" s="59">
        <v>2016</v>
      </c>
      <c r="C26" s="59" t="s">
        <v>51</v>
      </c>
      <c r="D26" s="68">
        <v>2924</v>
      </c>
      <c r="F26" s="59">
        <v>2016</v>
      </c>
      <c r="G26" s="59" t="s">
        <v>51</v>
      </c>
      <c r="H26" s="61">
        <v>0.25</v>
      </c>
      <c r="J26" s="59">
        <v>2016</v>
      </c>
      <c r="K26" s="59" t="s">
        <v>51</v>
      </c>
      <c r="L26" s="67">
        <v>0.13</v>
      </c>
    </row>
    <row r="27" spans="2:12" ht="41.4" x14ac:dyDescent="0.25">
      <c r="B27" s="59">
        <v>2016</v>
      </c>
      <c r="C27" s="59" t="s">
        <v>52</v>
      </c>
      <c r="D27" s="68">
        <v>5982</v>
      </c>
      <c r="F27" s="59">
        <v>2016</v>
      </c>
      <c r="G27" s="59" t="s">
        <v>52</v>
      </c>
      <c r="H27" s="61">
        <v>0.53</v>
      </c>
      <c r="J27" s="59">
        <v>2016</v>
      </c>
      <c r="K27" s="59" t="s">
        <v>52</v>
      </c>
      <c r="L27" s="67">
        <v>0.23</v>
      </c>
    </row>
    <row r="28" spans="2:12" ht="41.4" x14ac:dyDescent="0.25">
      <c r="B28" s="59">
        <v>2016</v>
      </c>
      <c r="C28" s="59" t="s">
        <v>7</v>
      </c>
      <c r="D28" s="68">
        <v>4485</v>
      </c>
      <c r="F28" s="59">
        <v>2016</v>
      </c>
      <c r="G28" s="59" t="s">
        <v>7</v>
      </c>
      <c r="H28" s="61">
        <v>0.39</v>
      </c>
      <c r="J28" s="59">
        <v>2016</v>
      </c>
      <c r="K28" s="59" t="s">
        <v>7</v>
      </c>
      <c r="L28" s="67">
        <v>0.15</v>
      </c>
    </row>
    <row r="29" spans="2:12" ht="41.4" x14ac:dyDescent="0.25">
      <c r="B29" s="59">
        <v>2017</v>
      </c>
      <c r="C29" s="59" t="s">
        <v>51</v>
      </c>
      <c r="D29" s="68">
        <v>2541</v>
      </c>
      <c r="F29" s="59">
        <v>2017</v>
      </c>
      <c r="G29" s="59" t="s">
        <v>51</v>
      </c>
      <c r="H29" s="61">
        <v>0.26</v>
      </c>
      <c r="J29" s="59">
        <v>2017</v>
      </c>
      <c r="K29" s="59" t="s">
        <v>51</v>
      </c>
      <c r="L29" s="67">
        <v>0.12</v>
      </c>
    </row>
    <row r="30" spans="2:12" ht="41.4" x14ac:dyDescent="0.25">
      <c r="B30" s="59">
        <v>2017</v>
      </c>
      <c r="C30" s="59" t="s">
        <v>52</v>
      </c>
      <c r="D30" s="68">
        <v>5960</v>
      </c>
      <c r="F30" s="59">
        <v>2017</v>
      </c>
      <c r="G30" s="59" t="s">
        <v>52</v>
      </c>
      <c r="H30" s="61">
        <v>0.49</v>
      </c>
      <c r="J30" s="59">
        <v>2017</v>
      </c>
      <c r="K30" s="59" t="s">
        <v>52</v>
      </c>
      <c r="L30" s="67">
        <v>0.23</v>
      </c>
    </row>
    <row r="31" spans="2:12" ht="41.4" x14ac:dyDescent="0.25">
      <c r="B31" s="59">
        <v>2017</v>
      </c>
      <c r="C31" s="59" t="s">
        <v>7</v>
      </c>
      <c r="D31" s="68">
        <v>4239</v>
      </c>
      <c r="F31" s="59">
        <v>2017</v>
      </c>
      <c r="G31" s="59" t="s">
        <v>7</v>
      </c>
      <c r="H31" s="61">
        <v>0.39</v>
      </c>
      <c r="J31" s="59">
        <v>2017</v>
      </c>
      <c r="K31" s="59" t="s">
        <v>7</v>
      </c>
      <c r="L31" s="67">
        <v>0.14000000000000001</v>
      </c>
    </row>
    <row r="36" spans="6:6" x14ac:dyDescent="0.25">
      <c r="F36" s="57" t="s">
        <v>395</v>
      </c>
    </row>
  </sheetData>
  <mergeCells count="3">
    <mergeCell ref="B6:D6"/>
    <mergeCell ref="F6:H6"/>
    <mergeCell ref="J6:L6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60"/>
  <sheetViews>
    <sheetView showGridLines="0" topLeftCell="A22" zoomScale="55" zoomScaleNormal="55" workbookViewId="0">
      <selection activeCell="E43" sqref="E43"/>
    </sheetView>
  </sheetViews>
  <sheetFormatPr defaultColWidth="8.88671875" defaultRowHeight="13.8" x14ac:dyDescent="0.25"/>
  <cols>
    <col min="1" max="1" width="8.88671875" style="57"/>
    <col min="2" max="2" width="13.33203125" style="57" customWidth="1"/>
    <col min="3" max="3" width="16.6640625" style="57" customWidth="1"/>
    <col min="4" max="4" width="16.6640625" style="57" bestFit="1" customWidth="1"/>
    <col min="5" max="16384" width="8.88671875" style="57"/>
  </cols>
  <sheetData>
    <row r="3" spans="2:5" x14ac:dyDescent="0.25">
      <c r="B3" s="57" t="s">
        <v>71</v>
      </c>
    </row>
    <row r="5" spans="2:5" x14ac:dyDescent="0.25">
      <c r="B5" s="57" t="s">
        <v>48</v>
      </c>
      <c r="C5" s="57" t="s">
        <v>4</v>
      </c>
      <c r="D5" s="57" t="s">
        <v>3</v>
      </c>
      <c r="E5" s="57" t="s">
        <v>49</v>
      </c>
    </row>
    <row r="6" spans="2:5" x14ac:dyDescent="0.25">
      <c r="B6" s="57" t="s">
        <v>72</v>
      </c>
      <c r="C6" s="57" t="s">
        <v>1</v>
      </c>
      <c r="D6" s="57" t="s">
        <v>5</v>
      </c>
      <c r="E6" s="57">
        <v>0.05</v>
      </c>
    </row>
    <row r="7" spans="2:5" x14ac:dyDescent="0.25">
      <c r="B7" s="57" t="s">
        <v>72</v>
      </c>
      <c r="C7" s="57" t="s">
        <v>1</v>
      </c>
      <c r="D7" s="57" t="s">
        <v>6</v>
      </c>
      <c r="E7" s="57">
        <v>7.0000000000000007E-2</v>
      </c>
    </row>
    <row r="8" spans="2:5" x14ac:dyDescent="0.25">
      <c r="B8" s="57" t="s">
        <v>72</v>
      </c>
      <c r="C8" s="57" t="s">
        <v>1</v>
      </c>
      <c r="D8" s="57" t="s">
        <v>7</v>
      </c>
      <c r="E8" s="57">
        <v>0.06</v>
      </c>
    </row>
    <row r="9" spans="2:5" x14ac:dyDescent="0.25">
      <c r="B9" s="57" t="s">
        <v>72</v>
      </c>
      <c r="C9" s="57" t="s">
        <v>9</v>
      </c>
      <c r="D9" s="57" t="s">
        <v>5</v>
      </c>
      <c r="E9" s="57">
        <v>0.02</v>
      </c>
    </row>
    <row r="10" spans="2:5" x14ac:dyDescent="0.25">
      <c r="B10" s="57" t="s">
        <v>72</v>
      </c>
      <c r="C10" s="57" t="s">
        <v>9</v>
      </c>
      <c r="D10" s="57" t="s">
        <v>6</v>
      </c>
      <c r="E10" s="57">
        <v>0.06</v>
      </c>
    </row>
    <row r="11" spans="2:5" x14ac:dyDescent="0.25">
      <c r="B11" s="57" t="s">
        <v>72</v>
      </c>
      <c r="C11" s="57" t="s">
        <v>9</v>
      </c>
      <c r="D11" s="57" t="s">
        <v>7</v>
      </c>
      <c r="E11" s="57">
        <v>0.04</v>
      </c>
    </row>
    <row r="12" spans="2:5" x14ac:dyDescent="0.25">
      <c r="B12" s="57" t="s">
        <v>72</v>
      </c>
      <c r="C12" s="57" t="s">
        <v>11</v>
      </c>
      <c r="D12" s="57" t="s">
        <v>5</v>
      </c>
      <c r="E12" s="57">
        <v>7.0000000000000007E-2</v>
      </c>
    </row>
    <row r="13" spans="2:5" x14ac:dyDescent="0.25">
      <c r="B13" s="57" t="s">
        <v>72</v>
      </c>
      <c r="C13" s="57" t="s">
        <v>11</v>
      </c>
      <c r="D13" s="57" t="s">
        <v>6</v>
      </c>
      <c r="E13" s="57">
        <v>0.15</v>
      </c>
    </row>
    <row r="14" spans="2:5" x14ac:dyDescent="0.25">
      <c r="B14" s="57" t="s">
        <v>72</v>
      </c>
      <c r="C14" s="57" t="s">
        <v>11</v>
      </c>
      <c r="D14" s="57" t="s">
        <v>7</v>
      </c>
      <c r="E14" s="57">
        <v>0.08</v>
      </c>
    </row>
    <row r="15" spans="2:5" x14ac:dyDescent="0.25">
      <c r="B15" s="57" t="s">
        <v>72</v>
      </c>
      <c r="C15" s="57" t="s">
        <v>13</v>
      </c>
      <c r="D15" s="57" t="s">
        <v>5</v>
      </c>
      <c r="E15" s="57">
        <v>0.05</v>
      </c>
    </row>
    <row r="16" spans="2:5" x14ac:dyDescent="0.25">
      <c r="B16" s="57" t="s">
        <v>72</v>
      </c>
      <c r="C16" s="57" t="s">
        <v>13</v>
      </c>
      <c r="D16" s="57" t="s">
        <v>6</v>
      </c>
      <c r="E16" s="57">
        <v>0.08</v>
      </c>
    </row>
    <row r="17" spans="2:5" x14ac:dyDescent="0.25">
      <c r="B17" s="57" t="s">
        <v>72</v>
      </c>
      <c r="C17" s="57" t="s">
        <v>13</v>
      </c>
      <c r="D17" s="57" t="s">
        <v>7</v>
      </c>
      <c r="E17" s="57">
        <v>0.06</v>
      </c>
    </row>
    <row r="18" spans="2:5" x14ac:dyDescent="0.25">
      <c r="B18" s="57" t="s">
        <v>72</v>
      </c>
      <c r="C18" s="57" t="s">
        <v>78</v>
      </c>
      <c r="D18" s="57" t="s">
        <v>5</v>
      </c>
    </row>
    <row r="19" spans="2:5" x14ac:dyDescent="0.25">
      <c r="B19" s="57" t="s">
        <v>72</v>
      </c>
      <c r="C19" s="57" t="s">
        <v>78</v>
      </c>
      <c r="D19" s="57" t="s">
        <v>6</v>
      </c>
    </row>
    <row r="20" spans="2:5" x14ac:dyDescent="0.25">
      <c r="B20" s="57" t="s">
        <v>72</v>
      </c>
      <c r="C20" s="57" t="s">
        <v>78</v>
      </c>
      <c r="D20" s="57" t="s">
        <v>7</v>
      </c>
      <c r="E20" s="57">
        <v>0.16</v>
      </c>
    </row>
    <row r="21" spans="2:5" x14ac:dyDescent="0.25">
      <c r="B21" s="57" t="s">
        <v>79</v>
      </c>
      <c r="C21" s="57" t="s">
        <v>1</v>
      </c>
      <c r="D21" s="57" t="s">
        <v>5</v>
      </c>
      <c r="E21" s="57">
        <v>0.06</v>
      </c>
    </row>
    <row r="22" spans="2:5" x14ac:dyDescent="0.25">
      <c r="B22" s="57" t="s">
        <v>79</v>
      </c>
      <c r="C22" s="57" t="s">
        <v>1</v>
      </c>
      <c r="D22" s="57" t="s">
        <v>6</v>
      </c>
      <c r="E22" s="57">
        <v>0.15</v>
      </c>
    </row>
    <row r="23" spans="2:5" x14ac:dyDescent="0.25">
      <c r="B23" s="57" t="s">
        <v>79</v>
      </c>
      <c r="C23" s="57" t="s">
        <v>1</v>
      </c>
      <c r="D23" s="57" t="s">
        <v>7</v>
      </c>
      <c r="E23" s="57">
        <v>0.06</v>
      </c>
    </row>
    <row r="24" spans="2:5" x14ac:dyDescent="0.25">
      <c r="B24" s="57" t="s">
        <v>79</v>
      </c>
      <c r="C24" s="57" t="s">
        <v>8</v>
      </c>
      <c r="D24" s="57" t="s">
        <v>5</v>
      </c>
      <c r="E24" s="57">
        <v>0.03</v>
      </c>
    </row>
    <row r="25" spans="2:5" x14ac:dyDescent="0.25">
      <c r="B25" s="57" t="s">
        <v>79</v>
      </c>
      <c r="C25" s="57" t="s">
        <v>8</v>
      </c>
      <c r="D25" s="57" t="s">
        <v>6</v>
      </c>
      <c r="E25" s="57">
        <v>0.13</v>
      </c>
    </row>
    <row r="26" spans="2:5" x14ac:dyDescent="0.25">
      <c r="B26" s="57" t="s">
        <v>79</v>
      </c>
      <c r="C26" s="57" t="s">
        <v>8</v>
      </c>
      <c r="D26" s="57" t="s">
        <v>7</v>
      </c>
      <c r="E26" s="57">
        <v>0.06</v>
      </c>
    </row>
    <row r="27" spans="2:5" x14ac:dyDescent="0.25">
      <c r="B27" s="57" t="s">
        <v>79</v>
      </c>
      <c r="C27" s="57" t="s">
        <v>9</v>
      </c>
      <c r="D27" s="57" t="s">
        <v>5</v>
      </c>
      <c r="E27" s="57">
        <v>0.03</v>
      </c>
    </row>
    <row r="28" spans="2:5" x14ac:dyDescent="0.25">
      <c r="B28" s="57" t="s">
        <v>79</v>
      </c>
      <c r="C28" s="57" t="s">
        <v>9</v>
      </c>
      <c r="D28" s="57" t="s">
        <v>6</v>
      </c>
      <c r="E28" s="57">
        <v>0.14000000000000001</v>
      </c>
    </row>
    <row r="29" spans="2:5" x14ac:dyDescent="0.25">
      <c r="B29" s="57" t="s">
        <v>79</v>
      </c>
      <c r="C29" s="57" t="s">
        <v>9</v>
      </c>
      <c r="D29" s="57" t="s">
        <v>7</v>
      </c>
      <c r="E29" s="57">
        <v>0.05</v>
      </c>
    </row>
    <row r="30" spans="2:5" x14ac:dyDescent="0.25">
      <c r="B30" s="57" t="s">
        <v>79</v>
      </c>
      <c r="C30" s="57" t="s">
        <v>11</v>
      </c>
      <c r="D30" s="57" t="s">
        <v>5</v>
      </c>
      <c r="E30" s="57">
        <v>0.08</v>
      </c>
    </row>
    <row r="31" spans="2:5" x14ac:dyDescent="0.25">
      <c r="B31" s="57" t="s">
        <v>79</v>
      </c>
      <c r="C31" s="57" t="s">
        <v>11</v>
      </c>
      <c r="D31" s="57" t="s">
        <v>6</v>
      </c>
      <c r="E31" s="57">
        <v>0.39</v>
      </c>
    </row>
    <row r="32" spans="2:5" x14ac:dyDescent="0.25">
      <c r="B32" s="57" t="s">
        <v>79</v>
      </c>
      <c r="C32" s="57" t="s">
        <v>11</v>
      </c>
      <c r="D32" s="57" t="s">
        <v>7</v>
      </c>
      <c r="E32" s="57">
        <v>0.16</v>
      </c>
    </row>
    <row r="33" spans="2:5" x14ac:dyDescent="0.25">
      <c r="B33" s="57" t="s">
        <v>79</v>
      </c>
      <c r="C33" s="57" t="s">
        <v>13</v>
      </c>
      <c r="D33" s="57" t="s">
        <v>5</v>
      </c>
      <c r="E33" s="57">
        <v>0.04</v>
      </c>
    </row>
    <row r="34" spans="2:5" x14ac:dyDescent="0.25">
      <c r="B34" s="57" t="s">
        <v>79</v>
      </c>
      <c r="C34" s="57" t="s">
        <v>13</v>
      </c>
      <c r="D34" s="57" t="s">
        <v>6</v>
      </c>
      <c r="E34" s="57">
        <v>0.12</v>
      </c>
    </row>
    <row r="35" spans="2:5" x14ac:dyDescent="0.25">
      <c r="B35" s="57" t="s">
        <v>79</v>
      </c>
      <c r="C35" s="57" t="s">
        <v>13</v>
      </c>
      <c r="D35" s="57" t="s">
        <v>7</v>
      </c>
      <c r="E35" s="57">
        <v>0.08</v>
      </c>
    </row>
    <row r="36" spans="2:5" x14ac:dyDescent="0.25">
      <c r="B36" s="57" t="s">
        <v>79</v>
      </c>
      <c r="C36" s="57" t="s">
        <v>78</v>
      </c>
      <c r="D36" s="57" t="s">
        <v>5</v>
      </c>
      <c r="E36" s="57">
        <v>0.25</v>
      </c>
    </row>
    <row r="37" spans="2:5" x14ac:dyDescent="0.25">
      <c r="B37" s="57" t="s">
        <v>79</v>
      </c>
      <c r="C37" s="57" t="s">
        <v>78</v>
      </c>
      <c r="D37" s="57" t="s">
        <v>6</v>
      </c>
      <c r="E37" s="57">
        <v>0.28999999999999998</v>
      </c>
    </row>
    <row r="38" spans="2:5" x14ac:dyDescent="0.25">
      <c r="B38" s="57" t="s">
        <v>79</v>
      </c>
      <c r="C38" s="57" t="s">
        <v>78</v>
      </c>
      <c r="D38" s="57" t="s">
        <v>7</v>
      </c>
      <c r="E38" s="57">
        <v>0.27</v>
      </c>
    </row>
    <row r="39" spans="2:5" x14ac:dyDescent="0.25">
      <c r="B39" s="57" t="s">
        <v>80</v>
      </c>
      <c r="C39" s="57" t="s">
        <v>1</v>
      </c>
      <c r="D39" s="57" t="s">
        <v>5</v>
      </c>
      <c r="E39" s="57">
        <v>0.05</v>
      </c>
    </row>
    <row r="40" spans="2:5" x14ac:dyDescent="0.25">
      <c r="B40" s="57" t="s">
        <v>80</v>
      </c>
      <c r="C40" s="57" t="s">
        <v>1</v>
      </c>
      <c r="D40" s="57" t="s">
        <v>6</v>
      </c>
      <c r="E40" s="57">
        <v>0.14000000000000001</v>
      </c>
    </row>
    <row r="41" spans="2:5" x14ac:dyDescent="0.25">
      <c r="B41" s="57" t="s">
        <v>80</v>
      </c>
      <c r="C41" s="57" t="s">
        <v>1</v>
      </c>
      <c r="D41" s="57" t="s">
        <v>7</v>
      </c>
      <c r="E41" s="57">
        <v>7.0000000000000007E-2</v>
      </c>
    </row>
    <row r="42" spans="2:5" x14ac:dyDescent="0.25">
      <c r="B42" s="57" t="s">
        <v>80</v>
      </c>
      <c r="C42" s="57" t="s">
        <v>8</v>
      </c>
      <c r="D42" s="57" t="s">
        <v>5</v>
      </c>
    </row>
    <row r="43" spans="2:5" x14ac:dyDescent="0.25">
      <c r="B43" s="57" t="s">
        <v>80</v>
      </c>
      <c r="C43" s="57" t="s">
        <v>8</v>
      </c>
      <c r="D43" s="57" t="s">
        <v>6</v>
      </c>
    </row>
    <row r="44" spans="2:5" x14ac:dyDescent="0.25">
      <c r="B44" s="57" t="s">
        <v>80</v>
      </c>
      <c r="C44" s="57" t="s">
        <v>8</v>
      </c>
      <c r="D44" s="57" t="s">
        <v>7</v>
      </c>
      <c r="E44" s="57">
        <v>0.08</v>
      </c>
    </row>
    <row r="45" spans="2:5" x14ac:dyDescent="0.25">
      <c r="B45" s="57" t="s">
        <v>80</v>
      </c>
      <c r="C45" s="57" t="s">
        <v>9</v>
      </c>
      <c r="D45" s="57" t="s">
        <v>5</v>
      </c>
      <c r="E45" s="57">
        <v>0.04</v>
      </c>
    </row>
    <row r="46" spans="2:5" x14ac:dyDescent="0.25">
      <c r="B46" s="57" t="s">
        <v>80</v>
      </c>
      <c r="C46" s="57" t="s">
        <v>9</v>
      </c>
      <c r="D46" s="57" t="s">
        <v>6</v>
      </c>
      <c r="E46" s="57">
        <v>0.23</v>
      </c>
    </row>
    <row r="47" spans="2:5" x14ac:dyDescent="0.25">
      <c r="B47" s="57" t="s">
        <v>80</v>
      </c>
      <c r="C47" s="57" t="s">
        <v>9</v>
      </c>
      <c r="D47" s="57" t="s">
        <v>7</v>
      </c>
      <c r="E47" s="57">
        <v>7.0000000000000007E-2</v>
      </c>
    </row>
    <row r="48" spans="2:5" x14ac:dyDescent="0.25">
      <c r="B48" s="57" t="s">
        <v>80</v>
      </c>
      <c r="C48" s="57" t="s">
        <v>11</v>
      </c>
      <c r="D48" s="57" t="s">
        <v>5</v>
      </c>
      <c r="E48" s="57">
        <v>0.1</v>
      </c>
    </row>
    <row r="49" spans="2:5" x14ac:dyDescent="0.25">
      <c r="B49" s="57" t="s">
        <v>80</v>
      </c>
      <c r="C49" s="57" t="s">
        <v>11</v>
      </c>
      <c r="D49" s="57" t="s">
        <v>6</v>
      </c>
      <c r="E49" s="57">
        <v>0.25</v>
      </c>
    </row>
    <row r="50" spans="2:5" x14ac:dyDescent="0.25">
      <c r="B50" s="57" t="s">
        <v>80</v>
      </c>
      <c r="C50" s="57" t="s">
        <v>11</v>
      </c>
      <c r="D50" s="57" t="s">
        <v>7</v>
      </c>
      <c r="E50" s="57">
        <v>0.13</v>
      </c>
    </row>
    <row r="51" spans="2:5" x14ac:dyDescent="0.25">
      <c r="B51" s="57" t="s">
        <v>80</v>
      </c>
      <c r="C51" s="57" t="s">
        <v>13</v>
      </c>
      <c r="D51" s="57" t="s">
        <v>5</v>
      </c>
      <c r="E51" s="57">
        <v>0.05</v>
      </c>
    </row>
    <row r="52" spans="2:5" x14ac:dyDescent="0.25">
      <c r="B52" s="57" t="s">
        <v>80</v>
      </c>
      <c r="C52" s="57" t="s">
        <v>13</v>
      </c>
      <c r="D52" s="57" t="s">
        <v>6</v>
      </c>
      <c r="E52" s="57">
        <v>0.1</v>
      </c>
    </row>
    <row r="53" spans="2:5" x14ac:dyDescent="0.25">
      <c r="B53" s="57" t="s">
        <v>80</v>
      </c>
      <c r="C53" s="57" t="s">
        <v>13</v>
      </c>
      <c r="D53" s="57" t="s">
        <v>7</v>
      </c>
      <c r="E53" s="57">
        <v>7.0000000000000007E-2</v>
      </c>
    </row>
    <row r="54" spans="2:5" x14ac:dyDescent="0.25">
      <c r="B54" s="57" t="s">
        <v>80</v>
      </c>
      <c r="C54" s="57" t="s">
        <v>78</v>
      </c>
      <c r="D54" s="57" t="s">
        <v>5</v>
      </c>
    </row>
    <row r="55" spans="2:5" x14ac:dyDescent="0.25">
      <c r="B55" s="57" t="s">
        <v>80</v>
      </c>
      <c r="C55" s="57" t="s">
        <v>78</v>
      </c>
      <c r="D55" s="57" t="s">
        <v>6</v>
      </c>
    </row>
    <row r="56" spans="2:5" x14ac:dyDescent="0.25">
      <c r="B56" s="57" t="s">
        <v>80</v>
      </c>
      <c r="C56" s="57" t="s">
        <v>78</v>
      </c>
      <c r="D56" s="57" t="s">
        <v>7</v>
      </c>
      <c r="E56" s="57">
        <v>0.21</v>
      </c>
    </row>
    <row r="60" spans="2:5" x14ac:dyDescent="0.25">
      <c r="B60" s="57" t="s">
        <v>395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51"/>
  <sheetViews>
    <sheetView showGridLines="0" topLeftCell="A7" zoomScale="55" zoomScaleNormal="55" workbookViewId="0">
      <selection sqref="A1:XFD1"/>
    </sheetView>
  </sheetViews>
  <sheetFormatPr defaultColWidth="8.88671875" defaultRowHeight="13.8" x14ac:dyDescent="0.25"/>
  <cols>
    <col min="1" max="16384" width="8.88671875" style="57"/>
  </cols>
  <sheetData>
    <row r="3" spans="2:10" x14ac:dyDescent="0.25">
      <c r="B3" s="57" t="s">
        <v>81</v>
      </c>
    </row>
    <row r="6" spans="2:10" x14ac:dyDescent="0.25">
      <c r="C6" s="87" t="s">
        <v>13</v>
      </c>
      <c r="D6" s="87"/>
      <c r="H6" s="87" t="s">
        <v>11</v>
      </c>
      <c r="I6" s="87"/>
    </row>
    <row r="7" spans="2:10" ht="41.4" x14ac:dyDescent="0.25">
      <c r="B7" s="57" t="s">
        <v>2</v>
      </c>
      <c r="C7" s="57" t="s">
        <v>3</v>
      </c>
      <c r="D7" s="57" t="s">
        <v>15</v>
      </c>
      <c r="E7" s="59" t="s">
        <v>49</v>
      </c>
      <c r="G7" s="57" t="s">
        <v>2</v>
      </c>
      <c r="H7" s="57" t="s">
        <v>3</v>
      </c>
      <c r="I7" s="57" t="s">
        <v>15</v>
      </c>
      <c r="J7" s="59" t="s">
        <v>49</v>
      </c>
    </row>
    <row r="8" spans="2:10" x14ac:dyDescent="0.25">
      <c r="B8" s="57">
        <v>2010</v>
      </c>
      <c r="C8" s="57" t="s">
        <v>5</v>
      </c>
      <c r="D8" s="57" t="s">
        <v>65</v>
      </c>
      <c r="E8" s="57">
        <v>0.04</v>
      </c>
      <c r="G8" s="57">
        <v>2010</v>
      </c>
      <c r="H8" s="57" t="s">
        <v>5</v>
      </c>
      <c r="I8" s="57" t="s">
        <v>66</v>
      </c>
      <c r="J8" s="57">
        <v>0.06</v>
      </c>
    </row>
    <row r="9" spans="2:10" x14ac:dyDescent="0.25">
      <c r="B9" s="57">
        <v>2010</v>
      </c>
      <c r="C9" s="57" t="s">
        <v>6</v>
      </c>
      <c r="D9" s="57" t="s">
        <v>66</v>
      </c>
      <c r="E9" s="57">
        <v>0.21</v>
      </c>
      <c r="G9" s="57">
        <v>2010</v>
      </c>
      <c r="H9" s="57" t="s">
        <v>6</v>
      </c>
      <c r="I9" s="57" t="s">
        <v>66</v>
      </c>
      <c r="J9" s="57">
        <v>0.4</v>
      </c>
    </row>
    <row r="10" spans="2:10" x14ac:dyDescent="0.25">
      <c r="B10" s="57">
        <v>2010</v>
      </c>
      <c r="C10" s="57" t="s">
        <v>7</v>
      </c>
      <c r="D10" s="57" t="s">
        <v>65</v>
      </c>
      <c r="E10" s="57">
        <v>0.08</v>
      </c>
      <c r="G10" s="57">
        <v>2010</v>
      </c>
      <c r="H10" s="57" t="s">
        <v>7</v>
      </c>
      <c r="I10" s="57" t="s">
        <v>65</v>
      </c>
      <c r="J10" s="57">
        <v>0.13</v>
      </c>
    </row>
    <row r="11" spans="2:10" x14ac:dyDescent="0.25">
      <c r="B11" s="57">
        <v>2010</v>
      </c>
      <c r="C11" s="57" t="s">
        <v>7</v>
      </c>
      <c r="D11" s="57" t="s">
        <v>66</v>
      </c>
      <c r="E11" s="57">
        <v>0.09</v>
      </c>
      <c r="G11" s="57">
        <v>2010</v>
      </c>
      <c r="H11" s="57" t="s">
        <v>7</v>
      </c>
      <c r="I11" s="57" t="s">
        <v>66</v>
      </c>
      <c r="J11" s="57">
        <v>0.36</v>
      </c>
    </row>
    <row r="12" spans="2:10" x14ac:dyDescent="0.25">
      <c r="B12" s="57">
        <v>2011</v>
      </c>
      <c r="C12" s="57" t="s">
        <v>5</v>
      </c>
      <c r="D12" s="57" t="s">
        <v>66</v>
      </c>
      <c r="E12" s="57">
        <v>0.03</v>
      </c>
      <c r="G12" s="57">
        <v>2011</v>
      </c>
      <c r="H12" s="57" t="s">
        <v>5</v>
      </c>
      <c r="I12" s="57" t="s">
        <v>65</v>
      </c>
      <c r="J12" s="57">
        <v>0.02</v>
      </c>
    </row>
    <row r="13" spans="2:10" x14ac:dyDescent="0.25">
      <c r="B13" s="57">
        <v>2011</v>
      </c>
      <c r="C13" s="57" t="s">
        <v>6</v>
      </c>
      <c r="D13" s="57" t="s">
        <v>66</v>
      </c>
      <c r="E13" s="57">
        <v>0.23</v>
      </c>
      <c r="G13" s="57">
        <v>2011</v>
      </c>
      <c r="H13" s="57" t="s">
        <v>6</v>
      </c>
      <c r="I13" s="57" t="s">
        <v>66</v>
      </c>
      <c r="J13" s="57">
        <v>0.4</v>
      </c>
    </row>
    <row r="14" spans="2:10" x14ac:dyDescent="0.25">
      <c r="B14" s="57">
        <v>2011</v>
      </c>
      <c r="C14" s="57" t="s">
        <v>7</v>
      </c>
      <c r="D14" s="57" t="s">
        <v>65</v>
      </c>
      <c r="E14" s="57">
        <v>0.09</v>
      </c>
      <c r="G14" s="57">
        <v>2011</v>
      </c>
      <c r="H14" s="57" t="s">
        <v>7</v>
      </c>
      <c r="I14" s="57" t="s">
        <v>65</v>
      </c>
      <c r="J14" s="57">
        <v>0.16</v>
      </c>
    </row>
    <row r="15" spans="2:10" x14ac:dyDescent="0.25">
      <c r="B15" s="57">
        <v>2011</v>
      </c>
      <c r="C15" s="57" t="s">
        <v>7</v>
      </c>
      <c r="D15" s="57" t="s">
        <v>66</v>
      </c>
      <c r="E15" s="57">
        <v>0.08</v>
      </c>
      <c r="G15" s="57">
        <v>2011</v>
      </c>
      <c r="H15" s="57" t="s">
        <v>7</v>
      </c>
      <c r="I15" s="57" t="s">
        <v>66</v>
      </c>
      <c r="J15" s="57">
        <v>0.22</v>
      </c>
    </row>
    <row r="16" spans="2:10" x14ac:dyDescent="0.25">
      <c r="B16" s="57">
        <v>2012</v>
      </c>
      <c r="C16" s="57" t="s">
        <v>5</v>
      </c>
      <c r="D16" s="57" t="s">
        <v>66</v>
      </c>
      <c r="E16" s="57">
        <v>0.03</v>
      </c>
      <c r="G16" s="57">
        <v>2012</v>
      </c>
      <c r="H16" s="57" t="s">
        <v>5</v>
      </c>
      <c r="I16" s="57" t="s">
        <v>65</v>
      </c>
      <c r="J16" s="57">
        <v>0.05</v>
      </c>
    </row>
    <row r="17" spans="2:10" x14ac:dyDescent="0.25">
      <c r="B17" s="57">
        <v>2012</v>
      </c>
      <c r="C17" s="57" t="s">
        <v>6</v>
      </c>
      <c r="D17" s="57" t="s">
        <v>66</v>
      </c>
      <c r="E17" s="57">
        <v>0.2</v>
      </c>
      <c r="G17" s="57">
        <v>2012</v>
      </c>
      <c r="H17" s="57" t="s">
        <v>6</v>
      </c>
      <c r="I17" s="57" t="s">
        <v>66</v>
      </c>
      <c r="J17" s="57">
        <v>0.4</v>
      </c>
    </row>
    <row r="18" spans="2:10" x14ac:dyDescent="0.25">
      <c r="B18" s="57">
        <v>2012</v>
      </c>
      <c r="C18" s="57" t="s">
        <v>7</v>
      </c>
      <c r="D18" s="57" t="s">
        <v>66</v>
      </c>
      <c r="E18" s="57">
        <v>0.09</v>
      </c>
      <c r="G18" s="57">
        <v>2012</v>
      </c>
      <c r="H18" s="57" t="s">
        <v>7</v>
      </c>
      <c r="I18" s="57" t="s">
        <v>66</v>
      </c>
      <c r="J18" s="57">
        <v>0.22</v>
      </c>
    </row>
    <row r="19" spans="2:10" x14ac:dyDescent="0.25">
      <c r="B19" s="57">
        <v>2012</v>
      </c>
      <c r="C19" s="57" t="s">
        <v>7</v>
      </c>
      <c r="D19" s="57" t="s">
        <v>65</v>
      </c>
      <c r="E19" s="57">
        <v>0.09</v>
      </c>
      <c r="G19" s="57">
        <v>2012</v>
      </c>
      <c r="H19" s="57" t="s">
        <v>7</v>
      </c>
      <c r="I19" s="57" t="s">
        <v>65</v>
      </c>
      <c r="J19" s="57">
        <v>0.14000000000000001</v>
      </c>
    </row>
    <row r="20" spans="2:10" x14ac:dyDescent="0.25">
      <c r="B20" s="57">
        <v>2013</v>
      </c>
      <c r="C20" s="57" t="s">
        <v>5</v>
      </c>
      <c r="D20" s="57" t="s">
        <v>66</v>
      </c>
      <c r="E20" s="57">
        <v>0.03</v>
      </c>
      <c r="G20" s="57">
        <v>2013</v>
      </c>
      <c r="H20" s="57" t="s">
        <v>5</v>
      </c>
      <c r="I20" s="57" t="s">
        <v>65</v>
      </c>
      <c r="J20" s="57">
        <v>0.05</v>
      </c>
    </row>
    <row r="21" spans="2:10" x14ac:dyDescent="0.25">
      <c r="B21" s="57">
        <v>2013</v>
      </c>
      <c r="C21" s="57" t="s">
        <v>6</v>
      </c>
      <c r="D21" s="57" t="s">
        <v>66</v>
      </c>
      <c r="E21" s="57">
        <v>0.26</v>
      </c>
      <c r="G21" s="57">
        <v>2013</v>
      </c>
      <c r="H21" s="57" t="s">
        <v>6</v>
      </c>
      <c r="I21" s="57" t="s">
        <v>66</v>
      </c>
      <c r="J21" s="57">
        <v>0.4</v>
      </c>
    </row>
    <row r="22" spans="2:10" x14ac:dyDescent="0.25">
      <c r="B22" s="57">
        <v>2013</v>
      </c>
      <c r="C22" s="57" t="s">
        <v>7</v>
      </c>
      <c r="D22" s="57" t="s">
        <v>66</v>
      </c>
      <c r="E22" s="57">
        <v>0.08</v>
      </c>
      <c r="G22" s="57">
        <v>2013</v>
      </c>
      <c r="H22" s="57" t="s">
        <v>7</v>
      </c>
      <c r="I22" s="57" t="s">
        <v>65</v>
      </c>
      <c r="J22" s="57">
        <v>0.18</v>
      </c>
    </row>
    <row r="23" spans="2:10" x14ac:dyDescent="0.25">
      <c r="B23" s="57">
        <v>2013</v>
      </c>
      <c r="C23" s="57" t="s">
        <v>7</v>
      </c>
      <c r="D23" s="57" t="s">
        <v>65</v>
      </c>
      <c r="E23" s="57">
        <v>0.08</v>
      </c>
      <c r="G23" s="57">
        <v>2013</v>
      </c>
      <c r="H23" s="57" t="s">
        <v>7</v>
      </c>
      <c r="I23" s="57" t="s">
        <v>66</v>
      </c>
      <c r="J23" s="57">
        <v>0.18</v>
      </c>
    </row>
    <row r="24" spans="2:10" x14ac:dyDescent="0.25">
      <c r="B24" s="57">
        <v>2014</v>
      </c>
      <c r="C24" s="57" t="s">
        <v>5</v>
      </c>
      <c r="D24" s="57" t="s">
        <v>66</v>
      </c>
      <c r="E24" s="57">
        <v>0.03</v>
      </c>
      <c r="G24" s="57">
        <v>2014</v>
      </c>
      <c r="H24" s="57" t="s">
        <v>5</v>
      </c>
      <c r="I24" s="57" t="s">
        <v>65</v>
      </c>
      <c r="J24" s="57">
        <v>0.06</v>
      </c>
    </row>
    <row r="25" spans="2:10" x14ac:dyDescent="0.25">
      <c r="B25" s="57">
        <v>2014</v>
      </c>
      <c r="C25" s="57" t="s">
        <v>6</v>
      </c>
      <c r="D25" s="57" t="s">
        <v>65</v>
      </c>
      <c r="E25" s="57">
        <v>0.17</v>
      </c>
      <c r="G25" s="57">
        <v>2014</v>
      </c>
      <c r="H25" s="57" t="s">
        <v>6</v>
      </c>
      <c r="I25" s="57" t="s">
        <v>66</v>
      </c>
      <c r="J25" s="57">
        <v>0.4</v>
      </c>
    </row>
    <row r="26" spans="2:10" x14ac:dyDescent="0.25">
      <c r="B26" s="57">
        <v>2014</v>
      </c>
      <c r="C26" s="57" t="s">
        <v>7</v>
      </c>
      <c r="D26" s="57" t="s">
        <v>65</v>
      </c>
      <c r="E26" s="57">
        <v>7.0000000000000007E-2</v>
      </c>
      <c r="G26" s="57">
        <v>2014</v>
      </c>
      <c r="H26" s="57" t="s">
        <v>7</v>
      </c>
      <c r="I26" s="57" t="s">
        <v>66</v>
      </c>
      <c r="J26" s="57">
        <v>0.16</v>
      </c>
    </row>
    <row r="27" spans="2:10" x14ac:dyDescent="0.25">
      <c r="B27" s="57">
        <v>2014</v>
      </c>
      <c r="C27" s="57" t="s">
        <v>7</v>
      </c>
      <c r="D27" s="57" t="s">
        <v>66</v>
      </c>
      <c r="E27" s="57">
        <v>0.08</v>
      </c>
      <c r="G27" s="57">
        <v>2014</v>
      </c>
      <c r="H27" s="57" t="s">
        <v>7</v>
      </c>
      <c r="I27" s="57" t="s">
        <v>65</v>
      </c>
      <c r="J27" s="57">
        <v>0.17</v>
      </c>
    </row>
    <row r="28" spans="2:10" x14ac:dyDescent="0.25">
      <c r="B28" s="57">
        <v>2015</v>
      </c>
      <c r="C28" s="57" t="s">
        <v>5</v>
      </c>
      <c r="D28" s="57" t="s">
        <v>66</v>
      </c>
      <c r="E28" s="57">
        <v>0.04</v>
      </c>
      <c r="G28" s="57">
        <v>2015</v>
      </c>
      <c r="H28" s="57" t="s">
        <v>5</v>
      </c>
      <c r="I28" s="57" t="s">
        <v>66</v>
      </c>
      <c r="J28" s="57">
        <v>0.04</v>
      </c>
    </row>
    <row r="29" spans="2:10" x14ac:dyDescent="0.25">
      <c r="B29" s="57">
        <v>2015</v>
      </c>
      <c r="C29" s="57" t="s">
        <v>6</v>
      </c>
      <c r="D29" s="57" t="s">
        <v>65</v>
      </c>
      <c r="E29" s="57">
        <v>0.22</v>
      </c>
      <c r="G29" s="57">
        <v>2015</v>
      </c>
      <c r="H29" s="57" t="s">
        <v>6</v>
      </c>
      <c r="I29" s="57" t="s">
        <v>66</v>
      </c>
      <c r="J29" s="57">
        <v>3.9E-2</v>
      </c>
    </row>
    <row r="30" spans="2:10" x14ac:dyDescent="0.25">
      <c r="B30" s="57">
        <v>2015</v>
      </c>
      <c r="C30" s="57" t="s">
        <v>7</v>
      </c>
      <c r="D30" s="57" t="s">
        <v>66</v>
      </c>
      <c r="E30" s="57">
        <v>7.0000000000000007E-2</v>
      </c>
      <c r="G30" s="57">
        <v>2015</v>
      </c>
      <c r="H30" s="57" t="s">
        <v>7</v>
      </c>
      <c r="I30" s="57" t="s">
        <v>66</v>
      </c>
      <c r="J30" s="57">
        <v>0.13</v>
      </c>
    </row>
    <row r="31" spans="2:10" x14ac:dyDescent="0.25">
      <c r="B31" s="57">
        <v>2015</v>
      </c>
      <c r="C31" s="57" t="s">
        <v>7</v>
      </c>
      <c r="D31" s="57" t="s">
        <v>65</v>
      </c>
      <c r="E31" s="57">
        <v>7.0000000000000007E-2</v>
      </c>
      <c r="G31" s="57">
        <v>2015</v>
      </c>
      <c r="H31" s="57" t="s">
        <v>7</v>
      </c>
      <c r="I31" s="57" t="s">
        <v>65</v>
      </c>
      <c r="J31" s="57">
        <v>0.12</v>
      </c>
    </row>
    <row r="32" spans="2:10" x14ac:dyDescent="0.25">
      <c r="B32" s="57">
        <v>2016</v>
      </c>
      <c r="C32" s="57" t="s">
        <v>5</v>
      </c>
      <c r="D32" s="57" t="s">
        <v>66</v>
      </c>
      <c r="E32" s="57">
        <v>0.02</v>
      </c>
      <c r="G32" s="57">
        <v>2016</v>
      </c>
      <c r="H32" s="57" t="s">
        <v>5</v>
      </c>
      <c r="I32" s="57" t="s">
        <v>66</v>
      </c>
      <c r="J32" s="57">
        <v>0.05</v>
      </c>
    </row>
    <row r="33" spans="2:10" x14ac:dyDescent="0.25">
      <c r="B33" s="57">
        <v>2016</v>
      </c>
      <c r="C33" s="57" t="s">
        <v>6</v>
      </c>
      <c r="D33" s="57" t="s">
        <v>66</v>
      </c>
      <c r="E33" s="57">
        <v>0.26</v>
      </c>
      <c r="G33" s="57">
        <v>2016</v>
      </c>
      <c r="H33" s="57" t="s">
        <v>6</v>
      </c>
      <c r="I33" s="57" t="s">
        <v>66</v>
      </c>
      <c r="J33" s="57">
        <v>0.4</v>
      </c>
    </row>
    <row r="34" spans="2:10" x14ac:dyDescent="0.25">
      <c r="B34" s="57">
        <v>2016</v>
      </c>
      <c r="C34" s="57" t="s">
        <v>7</v>
      </c>
      <c r="D34" s="57" t="s">
        <v>65</v>
      </c>
      <c r="E34" s="57">
        <v>0.06</v>
      </c>
      <c r="G34" s="57">
        <v>2016</v>
      </c>
      <c r="H34" s="57" t="s">
        <v>7</v>
      </c>
      <c r="I34" s="57" t="s">
        <v>66</v>
      </c>
      <c r="J34" s="57">
        <v>0.12</v>
      </c>
    </row>
    <row r="35" spans="2:10" x14ac:dyDescent="0.25">
      <c r="B35" s="57">
        <v>2016</v>
      </c>
      <c r="C35" s="57" t="s">
        <v>7</v>
      </c>
      <c r="D35" s="57" t="s">
        <v>66</v>
      </c>
      <c r="E35" s="57">
        <v>7.0000000000000007E-2</v>
      </c>
      <c r="G35" s="57">
        <v>2016</v>
      </c>
      <c r="H35" s="57" t="s">
        <v>7</v>
      </c>
      <c r="I35" s="57" t="s">
        <v>65</v>
      </c>
      <c r="J35" s="57">
        <v>0.11</v>
      </c>
    </row>
    <row r="36" spans="2:10" x14ac:dyDescent="0.25">
      <c r="B36" s="57">
        <v>2017</v>
      </c>
      <c r="C36" s="57" t="s">
        <v>5</v>
      </c>
      <c r="D36" s="57" t="s">
        <v>66</v>
      </c>
      <c r="E36" s="57">
        <v>0.04</v>
      </c>
      <c r="G36" s="57">
        <v>2017</v>
      </c>
      <c r="H36" s="57" t="s">
        <v>5</v>
      </c>
      <c r="I36" s="57" t="s">
        <v>65</v>
      </c>
      <c r="J36" s="57">
        <v>0.04</v>
      </c>
    </row>
    <row r="37" spans="2:10" x14ac:dyDescent="0.25">
      <c r="B37" s="57">
        <v>2017</v>
      </c>
      <c r="C37" s="57" t="s">
        <v>6</v>
      </c>
      <c r="D37" s="57" t="s">
        <v>65</v>
      </c>
      <c r="E37" s="57">
        <v>0.2</v>
      </c>
      <c r="G37" s="57">
        <v>2017</v>
      </c>
      <c r="H37" s="57" t="s">
        <v>6</v>
      </c>
      <c r="I37" s="57" t="s">
        <v>66</v>
      </c>
      <c r="J37" s="57">
        <v>0.35</v>
      </c>
    </row>
    <row r="38" spans="2:10" x14ac:dyDescent="0.25">
      <c r="B38" s="57">
        <v>2017</v>
      </c>
      <c r="C38" s="57" t="s">
        <v>7</v>
      </c>
      <c r="D38" s="57" t="s">
        <v>66</v>
      </c>
      <c r="E38" s="57">
        <v>7.0000000000000007E-2</v>
      </c>
      <c r="G38" s="57">
        <v>2017</v>
      </c>
      <c r="H38" s="57" t="s">
        <v>7</v>
      </c>
      <c r="I38" s="57" t="s">
        <v>65</v>
      </c>
      <c r="J38" s="57">
        <v>0.09</v>
      </c>
    </row>
    <row r="39" spans="2:10" x14ac:dyDescent="0.25">
      <c r="B39" s="57">
        <v>2017</v>
      </c>
      <c r="C39" s="57" t="s">
        <v>7</v>
      </c>
      <c r="D39" s="57" t="s">
        <v>65</v>
      </c>
      <c r="E39" s="57">
        <v>0.06</v>
      </c>
      <c r="G39" s="57">
        <v>2017</v>
      </c>
      <c r="H39" s="57" t="s">
        <v>7</v>
      </c>
      <c r="I39" s="57" t="s">
        <v>66</v>
      </c>
      <c r="J39" s="57">
        <v>0.1</v>
      </c>
    </row>
    <row r="40" spans="2:10" x14ac:dyDescent="0.25">
      <c r="B40" s="57">
        <v>2018</v>
      </c>
      <c r="C40" s="57" t="s">
        <v>5</v>
      </c>
      <c r="D40" s="57" t="s">
        <v>65</v>
      </c>
      <c r="E40" s="57">
        <v>0.04</v>
      </c>
      <c r="G40" s="57">
        <v>2018</v>
      </c>
      <c r="H40" s="57" t="s">
        <v>5</v>
      </c>
      <c r="I40" s="57" t="s">
        <v>65</v>
      </c>
      <c r="J40" s="57">
        <v>0.02</v>
      </c>
    </row>
    <row r="41" spans="2:10" x14ac:dyDescent="0.25">
      <c r="B41" s="57">
        <v>2018</v>
      </c>
      <c r="C41" s="57" t="s">
        <v>6</v>
      </c>
      <c r="D41" s="57" t="s">
        <v>65</v>
      </c>
      <c r="E41" s="57">
        <v>0.09</v>
      </c>
      <c r="G41" s="57">
        <v>2018</v>
      </c>
      <c r="H41" s="57" t="s">
        <v>6</v>
      </c>
      <c r="I41" s="57" t="s">
        <v>65</v>
      </c>
      <c r="J41" s="57">
        <v>0.17</v>
      </c>
    </row>
    <row r="42" spans="2:10" x14ac:dyDescent="0.25">
      <c r="B42" s="57">
        <v>2018</v>
      </c>
      <c r="C42" s="57" t="s">
        <v>7</v>
      </c>
      <c r="D42" s="57" t="s">
        <v>65</v>
      </c>
      <c r="E42" s="57">
        <v>0.06</v>
      </c>
      <c r="G42" s="57">
        <v>2018</v>
      </c>
      <c r="H42" s="57" t="s">
        <v>7</v>
      </c>
      <c r="I42" s="57" t="s">
        <v>65</v>
      </c>
      <c r="J42" s="57">
        <v>7.0000000000000007E-2</v>
      </c>
    </row>
    <row r="43" spans="2:10" x14ac:dyDescent="0.25">
      <c r="B43" s="57">
        <v>2019</v>
      </c>
      <c r="C43" s="57" t="s">
        <v>5</v>
      </c>
      <c r="D43" s="57" t="s">
        <v>65</v>
      </c>
      <c r="E43" s="57">
        <v>0.03</v>
      </c>
      <c r="G43" s="57">
        <v>2019</v>
      </c>
      <c r="H43" s="57" t="s">
        <v>5</v>
      </c>
      <c r="I43" s="57" t="s">
        <v>65</v>
      </c>
      <c r="J43" s="57">
        <v>0.02</v>
      </c>
    </row>
    <row r="44" spans="2:10" x14ac:dyDescent="0.25">
      <c r="B44" s="57">
        <v>2019</v>
      </c>
      <c r="C44" s="57" t="s">
        <v>6</v>
      </c>
      <c r="D44" s="57" t="s">
        <v>65</v>
      </c>
      <c r="E44" s="57">
        <v>0.08</v>
      </c>
      <c r="G44" s="57">
        <v>2019</v>
      </c>
      <c r="H44" s="57" t="s">
        <v>6</v>
      </c>
      <c r="I44" s="57" t="s">
        <v>65</v>
      </c>
      <c r="J44" s="57">
        <v>0.18</v>
      </c>
    </row>
    <row r="45" spans="2:10" x14ac:dyDescent="0.25">
      <c r="B45" s="57">
        <v>2019</v>
      </c>
      <c r="C45" s="57" t="s">
        <v>7</v>
      </c>
      <c r="D45" s="57" t="s">
        <v>65</v>
      </c>
      <c r="E45" s="57">
        <v>0.05</v>
      </c>
      <c r="G45" s="57">
        <v>2019</v>
      </c>
      <c r="H45" s="57" t="s">
        <v>7</v>
      </c>
      <c r="I45" s="57" t="s">
        <v>65</v>
      </c>
      <c r="J45" s="57">
        <v>0.05</v>
      </c>
    </row>
    <row r="46" spans="2:10" x14ac:dyDescent="0.25">
      <c r="B46" s="57">
        <v>2020</v>
      </c>
      <c r="C46" s="57" t="s">
        <v>5</v>
      </c>
      <c r="D46" s="57" t="s">
        <v>65</v>
      </c>
      <c r="E46" s="57">
        <v>0.02</v>
      </c>
    </row>
    <row r="47" spans="2:10" x14ac:dyDescent="0.25">
      <c r="B47" s="57">
        <v>2020</v>
      </c>
      <c r="C47" s="57" t="s">
        <v>6</v>
      </c>
      <c r="D47" s="57" t="s">
        <v>65</v>
      </c>
      <c r="E47" s="57">
        <v>0.1</v>
      </c>
    </row>
    <row r="48" spans="2:10" x14ac:dyDescent="0.25">
      <c r="B48" s="57">
        <v>2020</v>
      </c>
      <c r="C48" s="57" t="s">
        <v>7</v>
      </c>
      <c r="D48" s="57" t="s">
        <v>65</v>
      </c>
      <c r="E48" s="57">
        <v>0.05</v>
      </c>
    </row>
    <row r="51" spans="4:4" x14ac:dyDescent="0.25">
      <c r="D51" s="57" t="s">
        <v>565</v>
      </c>
    </row>
  </sheetData>
  <mergeCells count="2">
    <mergeCell ref="C6:D6"/>
    <mergeCell ref="H6:I6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K43"/>
  <sheetViews>
    <sheetView showGridLines="0" topLeftCell="A10" zoomScale="70" zoomScaleNormal="70" workbookViewId="0">
      <selection activeCell="K33" sqref="K33"/>
    </sheetView>
  </sheetViews>
  <sheetFormatPr defaultColWidth="8.88671875" defaultRowHeight="13.8" x14ac:dyDescent="0.25"/>
  <cols>
    <col min="1" max="3" width="8.88671875" style="57"/>
    <col min="4" max="4" width="17.44140625" style="57" customWidth="1"/>
    <col min="5" max="9" width="8.88671875" style="57"/>
    <col min="10" max="10" width="16.33203125" style="57" customWidth="1"/>
    <col min="11" max="16384" width="8.88671875" style="57"/>
  </cols>
  <sheetData>
    <row r="3" spans="2:11" x14ac:dyDescent="0.25">
      <c r="B3" s="57" t="s">
        <v>82</v>
      </c>
    </row>
    <row r="6" spans="2:11" x14ac:dyDescent="0.25">
      <c r="C6" s="87" t="s">
        <v>12</v>
      </c>
      <c r="D6" s="87"/>
      <c r="H6" s="87" t="s">
        <v>10</v>
      </c>
      <c r="I6" s="87"/>
      <c r="J6" s="87"/>
      <c r="K6" s="87"/>
    </row>
    <row r="7" spans="2:11" ht="41.4" x14ac:dyDescent="0.25">
      <c r="B7" s="57" t="s">
        <v>2</v>
      </c>
      <c r="C7" s="57" t="s">
        <v>3</v>
      </c>
      <c r="D7" s="57" t="s">
        <v>15</v>
      </c>
      <c r="E7" s="59" t="s">
        <v>49</v>
      </c>
      <c r="H7" s="57" t="s">
        <v>2</v>
      </c>
      <c r="I7" s="57" t="s">
        <v>3</v>
      </c>
      <c r="J7" s="57" t="s">
        <v>15</v>
      </c>
      <c r="K7" s="59" t="s">
        <v>49</v>
      </c>
    </row>
    <row r="8" spans="2:11" x14ac:dyDescent="0.25">
      <c r="B8" s="57">
        <v>2010</v>
      </c>
      <c r="C8" s="57" t="s">
        <v>67</v>
      </c>
      <c r="D8" s="57" t="s">
        <v>66</v>
      </c>
      <c r="E8" s="57">
        <v>0.1</v>
      </c>
      <c r="H8" s="57">
        <v>2010</v>
      </c>
      <c r="I8" s="57" t="s">
        <v>67</v>
      </c>
      <c r="J8" s="57" t="s">
        <v>66</v>
      </c>
      <c r="K8" s="57">
        <v>0.26</v>
      </c>
    </row>
    <row r="9" spans="2:11" x14ac:dyDescent="0.25">
      <c r="B9" s="57">
        <v>2010</v>
      </c>
      <c r="C9" s="57" t="s">
        <v>6</v>
      </c>
      <c r="D9" s="57" t="s">
        <v>66</v>
      </c>
      <c r="E9" s="57">
        <v>0.26</v>
      </c>
      <c r="H9" s="57">
        <v>2010</v>
      </c>
      <c r="I9" s="57" t="s">
        <v>6</v>
      </c>
      <c r="J9" s="57" t="s">
        <v>66</v>
      </c>
      <c r="K9" s="57">
        <v>0.35</v>
      </c>
    </row>
    <row r="10" spans="2:11" x14ac:dyDescent="0.25">
      <c r="B10" s="57">
        <v>2010</v>
      </c>
      <c r="C10" s="57" t="s">
        <v>7</v>
      </c>
      <c r="D10" s="57" t="s">
        <v>66</v>
      </c>
      <c r="E10" s="57">
        <v>0.17</v>
      </c>
      <c r="H10" s="57">
        <v>2010</v>
      </c>
      <c r="I10" s="57" t="s">
        <v>7</v>
      </c>
      <c r="J10" s="57" t="s">
        <v>66</v>
      </c>
      <c r="K10" s="57">
        <v>0.33</v>
      </c>
    </row>
    <row r="11" spans="2:11" x14ac:dyDescent="0.25">
      <c r="B11" s="57">
        <v>2011</v>
      </c>
      <c r="C11" s="57" t="s">
        <v>67</v>
      </c>
      <c r="D11" s="57" t="s">
        <v>66</v>
      </c>
      <c r="E11" s="57">
        <v>0.1</v>
      </c>
      <c r="H11" s="57">
        <v>2011</v>
      </c>
      <c r="I11" s="57" t="s">
        <v>67</v>
      </c>
      <c r="J11" s="57" t="s">
        <v>66</v>
      </c>
      <c r="K11" s="57">
        <v>0.26</v>
      </c>
    </row>
    <row r="12" spans="2:11" x14ac:dyDescent="0.25">
      <c r="B12" s="57">
        <v>2011</v>
      </c>
      <c r="C12" s="57" t="s">
        <v>6</v>
      </c>
      <c r="D12" s="57" t="s">
        <v>66</v>
      </c>
      <c r="E12" s="57">
        <v>0.36</v>
      </c>
      <c r="H12" s="57">
        <v>2011</v>
      </c>
      <c r="I12" s="57" t="s">
        <v>6</v>
      </c>
      <c r="J12" s="57" t="s">
        <v>66</v>
      </c>
      <c r="K12" s="57">
        <v>0.36</v>
      </c>
    </row>
    <row r="13" spans="2:11" x14ac:dyDescent="0.25">
      <c r="B13" s="57">
        <v>2011</v>
      </c>
      <c r="C13" s="57" t="s">
        <v>7</v>
      </c>
      <c r="D13" s="57" t="s">
        <v>66</v>
      </c>
      <c r="E13" s="57">
        <v>0.16</v>
      </c>
      <c r="H13" s="57">
        <v>2011</v>
      </c>
      <c r="I13" s="57" t="s">
        <v>7</v>
      </c>
      <c r="J13" s="57" t="s">
        <v>66</v>
      </c>
      <c r="K13" s="57">
        <v>0.35</v>
      </c>
    </row>
    <row r="14" spans="2:11" x14ac:dyDescent="0.25">
      <c r="B14" s="57">
        <v>2012</v>
      </c>
      <c r="C14" s="57" t="s">
        <v>67</v>
      </c>
      <c r="D14" s="57" t="s">
        <v>66</v>
      </c>
      <c r="E14" s="57">
        <v>0.11</v>
      </c>
      <c r="H14" s="57">
        <v>2012</v>
      </c>
      <c r="I14" s="57" t="s">
        <v>67</v>
      </c>
      <c r="J14" s="57" t="s">
        <v>66</v>
      </c>
      <c r="K14" s="57">
        <v>0.22</v>
      </c>
    </row>
    <row r="15" spans="2:11" x14ac:dyDescent="0.25">
      <c r="B15" s="57">
        <v>2012</v>
      </c>
      <c r="C15" s="57" t="s">
        <v>6</v>
      </c>
      <c r="D15" s="57" t="s">
        <v>66</v>
      </c>
      <c r="E15" s="57">
        <v>0.23</v>
      </c>
      <c r="H15" s="57">
        <v>2012</v>
      </c>
      <c r="I15" s="57" t="s">
        <v>6</v>
      </c>
      <c r="J15" s="57" t="s">
        <v>66</v>
      </c>
      <c r="K15" s="57">
        <v>0.4</v>
      </c>
    </row>
    <row r="16" spans="2:11" x14ac:dyDescent="0.25">
      <c r="B16" s="57">
        <v>2012</v>
      </c>
      <c r="C16" s="57" t="s">
        <v>7</v>
      </c>
      <c r="D16" s="57" t="s">
        <v>66</v>
      </c>
      <c r="E16" s="57">
        <v>0.14000000000000001</v>
      </c>
      <c r="H16" s="57">
        <v>2012</v>
      </c>
      <c r="I16" s="57" t="s">
        <v>7</v>
      </c>
      <c r="J16" s="57" t="s">
        <v>66</v>
      </c>
      <c r="K16" s="57">
        <v>0.32</v>
      </c>
    </row>
    <row r="17" spans="2:11" x14ac:dyDescent="0.25">
      <c r="B17" s="57">
        <v>2013</v>
      </c>
      <c r="C17" s="57" t="s">
        <v>67</v>
      </c>
      <c r="D17" s="57" t="s">
        <v>66</v>
      </c>
      <c r="E17" s="57">
        <v>0.1</v>
      </c>
      <c r="H17" s="57">
        <v>2013</v>
      </c>
      <c r="I17" s="57" t="s">
        <v>67</v>
      </c>
      <c r="J17" s="57" t="s">
        <v>66</v>
      </c>
      <c r="K17" s="57">
        <v>0.2</v>
      </c>
    </row>
    <row r="18" spans="2:11" x14ac:dyDescent="0.25">
      <c r="B18" s="57">
        <v>2013</v>
      </c>
      <c r="C18" s="57" t="s">
        <v>6</v>
      </c>
      <c r="D18" s="57" t="s">
        <v>66</v>
      </c>
      <c r="E18" s="57">
        <v>0.32</v>
      </c>
      <c r="H18" s="57">
        <v>2013</v>
      </c>
      <c r="I18" s="57" t="s">
        <v>6</v>
      </c>
      <c r="J18" s="57" t="s">
        <v>66</v>
      </c>
      <c r="K18" s="57">
        <v>0.34</v>
      </c>
    </row>
    <row r="19" spans="2:11" x14ac:dyDescent="0.25">
      <c r="B19" s="57">
        <v>2013</v>
      </c>
      <c r="C19" s="57" t="s">
        <v>7</v>
      </c>
      <c r="D19" s="57" t="s">
        <v>66</v>
      </c>
      <c r="E19" s="57">
        <v>0.19</v>
      </c>
      <c r="H19" s="57">
        <v>2013</v>
      </c>
      <c r="I19" s="57" t="s">
        <v>7</v>
      </c>
      <c r="J19" s="57" t="s">
        <v>66</v>
      </c>
      <c r="K19" s="57">
        <v>0.25</v>
      </c>
    </row>
    <row r="20" spans="2:11" x14ac:dyDescent="0.25">
      <c r="B20" s="57">
        <v>2014</v>
      </c>
      <c r="C20" s="57" t="s">
        <v>67</v>
      </c>
      <c r="D20" s="57" t="s">
        <v>66</v>
      </c>
      <c r="E20" s="57">
        <v>0.09</v>
      </c>
      <c r="H20" s="57">
        <v>2014</v>
      </c>
      <c r="I20" s="57" t="s">
        <v>67</v>
      </c>
      <c r="J20" s="57" t="s">
        <v>66</v>
      </c>
      <c r="K20" s="57">
        <v>0.13</v>
      </c>
    </row>
    <row r="21" spans="2:11" x14ac:dyDescent="0.25">
      <c r="B21" s="57">
        <v>2014</v>
      </c>
      <c r="C21" s="57" t="s">
        <v>6</v>
      </c>
      <c r="D21" s="57" t="s">
        <v>66</v>
      </c>
      <c r="E21" s="57">
        <v>0.21</v>
      </c>
      <c r="H21" s="57">
        <v>2014</v>
      </c>
      <c r="I21" s="57" t="s">
        <v>6</v>
      </c>
      <c r="J21" s="57" t="s">
        <v>66</v>
      </c>
      <c r="K21" s="57">
        <v>0.36</v>
      </c>
    </row>
    <row r="22" spans="2:11" x14ac:dyDescent="0.25">
      <c r="B22" s="57">
        <v>2014</v>
      </c>
      <c r="C22" s="57" t="s">
        <v>7</v>
      </c>
      <c r="D22" s="57" t="s">
        <v>66</v>
      </c>
      <c r="E22" s="57">
        <v>0.15</v>
      </c>
      <c r="H22" s="57">
        <v>2014</v>
      </c>
      <c r="I22" s="57" t="s">
        <v>7</v>
      </c>
      <c r="J22" s="57" t="s">
        <v>66</v>
      </c>
      <c r="K22" s="57">
        <v>0.25</v>
      </c>
    </row>
    <row r="23" spans="2:11" x14ac:dyDescent="0.25">
      <c r="B23" s="57">
        <v>2015</v>
      </c>
      <c r="C23" s="57" t="s">
        <v>67</v>
      </c>
      <c r="D23" s="57" t="s">
        <v>66</v>
      </c>
      <c r="E23" s="57">
        <v>0.11</v>
      </c>
      <c r="H23" s="57">
        <v>2015</v>
      </c>
      <c r="I23" s="57" t="s">
        <v>67</v>
      </c>
      <c r="J23" s="57" t="s">
        <v>66</v>
      </c>
      <c r="K23" s="57">
        <v>0.18</v>
      </c>
    </row>
    <row r="24" spans="2:11" x14ac:dyDescent="0.25">
      <c r="B24" s="57">
        <v>2015</v>
      </c>
      <c r="C24" s="57" t="s">
        <v>6</v>
      </c>
      <c r="D24" s="57" t="s">
        <v>66</v>
      </c>
      <c r="E24" s="57">
        <v>0.25</v>
      </c>
      <c r="H24" s="57">
        <v>2015</v>
      </c>
      <c r="I24" s="57" t="s">
        <v>6</v>
      </c>
      <c r="J24" s="57" t="s">
        <v>66</v>
      </c>
      <c r="K24" s="57">
        <v>0.32</v>
      </c>
    </row>
    <row r="25" spans="2:11" x14ac:dyDescent="0.25">
      <c r="B25" s="57">
        <v>2015</v>
      </c>
      <c r="C25" s="57" t="s">
        <v>7</v>
      </c>
      <c r="D25" s="57" t="s">
        <v>66</v>
      </c>
      <c r="E25" s="57">
        <v>0.18</v>
      </c>
      <c r="H25" s="57">
        <v>2015</v>
      </c>
      <c r="I25" s="57" t="s">
        <v>7</v>
      </c>
      <c r="J25" s="57" t="s">
        <v>66</v>
      </c>
      <c r="K25" s="57">
        <v>0.25</v>
      </c>
    </row>
    <row r="26" spans="2:11" x14ac:dyDescent="0.25">
      <c r="B26" s="57">
        <v>2016</v>
      </c>
      <c r="C26" s="57" t="s">
        <v>67</v>
      </c>
      <c r="D26" s="57" t="s">
        <v>66</v>
      </c>
      <c r="E26" s="57">
        <v>0.13</v>
      </c>
      <c r="H26" s="57">
        <v>2016</v>
      </c>
      <c r="I26" s="57" t="s">
        <v>67</v>
      </c>
      <c r="J26" s="57" t="s">
        <v>66</v>
      </c>
      <c r="K26" s="57">
        <v>0.21</v>
      </c>
    </row>
    <row r="27" spans="2:11" x14ac:dyDescent="0.25">
      <c r="B27" s="57">
        <v>2016</v>
      </c>
      <c r="C27" s="57" t="s">
        <v>6</v>
      </c>
      <c r="D27" s="57" t="s">
        <v>66</v>
      </c>
      <c r="E27" s="57">
        <v>0.24</v>
      </c>
      <c r="H27" s="57">
        <v>2016</v>
      </c>
      <c r="I27" s="57" t="s">
        <v>6</v>
      </c>
      <c r="J27" s="57" t="s">
        <v>66</v>
      </c>
      <c r="K27" s="57">
        <v>0.34</v>
      </c>
    </row>
    <row r="28" spans="2:11" x14ac:dyDescent="0.25">
      <c r="B28" s="57">
        <v>2016</v>
      </c>
      <c r="C28" s="57" t="s">
        <v>7</v>
      </c>
      <c r="D28" s="57" t="s">
        <v>66</v>
      </c>
      <c r="E28" s="57">
        <v>0.15</v>
      </c>
      <c r="H28" s="57">
        <v>2016</v>
      </c>
      <c r="I28" s="57" t="s">
        <v>7</v>
      </c>
      <c r="J28" s="57" t="s">
        <v>66</v>
      </c>
      <c r="K28" s="57">
        <v>0.27</v>
      </c>
    </row>
    <row r="29" spans="2:11" x14ac:dyDescent="0.25">
      <c r="B29" s="57">
        <v>2017</v>
      </c>
      <c r="C29" s="57" t="s">
        <v>67</v>
      </c>
      <c r="D29" s="57" t="s">
        <v>66</v>
      </c>
      <c r="E29" s="57">
        <v>0.11</v>
      </c>
      <c r="H29" s="57">
        <v>2017</v>
      </c>
      <c r="I29" s="57" t="s">
        <v>67</v>
      </c>
      <c r="J29" s="57" t="s">
        <v>66</v>
      </c>
      <c r="K29" s="57">
        <v>0.16</v>
      </c>
    </row>
    <row r="30" spans="2:11" x14ac:dyDescent="0.25">
      <c r="B30" s="57">
        <v>2017</v>
      </c>
      <c r="C30" s="57" t="s">
        <v>6</v>
      </c>
      <c r="D30" s="57" t="s">
        <v>66</v>
      </c>
      <c r="E30" s="57">
        <v>0.24</v>
      </c>
      <c r="H30" s="57">
        <v>2017</v>
      </c>
      <c r="I30" s="57" t="s">
        <v>6</v>
      </c>
      <c r="J30" s="57" t="s">
        <v>66</v>
      </c>
      <c r="K30" s="57">
        <v>0.26</v>
      </c>
    </row>
    <row r="31" spans="2:11" x14ac:dyDescent="0.25">
      <c r="B31" s="57">
        <v>2017</v>
      </c>
      <c r="C31" s="57" t="s">
        <v>7</v>
      </c>
      <c r="D31" s="57" t="s">
        <v>66</v>
      </c>
      <c r="E31" s="57">
        <v>0.14000000000000001</v>
      </c>
      <c r="H31" s="57">
        <v>2017</v>
      </c>
      <c r="I31" s="57" t="s">
        <v>7</v>
      </c>
      <c r="J31" s="57" t="s">
        <v>66</v>
      </c>
      <c r="K31" s="57">
        <v>0.22</v>
      </c>
    </row>
    <row r="32" spans="2:11" x14ac:dyDescent="0.25">
      <c r="B32" s="57">
        <v>2019</v>
      </c>
      <c r="C32" s="57" t="s">
        <v>67</v>
      </c>
      <c r="D32" s="57" t="s">
        <v>65</v>
      </c>
      <c r="E32" s="57">
        <v>0.11</v>
      </c>
      <c r="H32" s="57">
        <v>2017</v>
      </c>
      <c r="I32" s="57" t="s">
        <v>7</v>
      </c>
      <c r="J32" s="57" t="s">
        <v>65</v>
      </c>
      <c r="K32" s="57">
        <v>0.23</v>
      </c>
    </row>
    <row r="33" spans="2:11" x14ac:dyDescent="0.25">
      <c r="B33" s="57">
        <v>2019</v>
      </c>
      <c r="C33" s="57" t="s">
        <v>6</v>
      </c>
      <c r="D33" s="57" t="s">
        <v>65</v>
      </c>
      <c r="E33" s="57">
        <v>0.19</v>
      </c>
      <c r="H33" s="57">
        <v>2019</v>
      </c>
      <c r="I33" s="57" t="s">
        <v>67</v>
      </c>
      <c r="J33" s="57" t="s">
        <v>65</v>
      </c>
      <c r="K33" s="57">
        <v>0.13</v>
      </c>
    </row>
    <row r="34" spans="2:11" x14ac:dyDescent="0.25">
      <c r="B34" s="57">
        <v>2019</v>
      </c>
      <c r="C34" s="57" t="s">
        <v>7</v>
      </c>
      <c r="D34" s="57" t="s">
        <v>65</v>
      </c>
      <c r="E34" s="57">
        <v>0.16</v>
      </c>
      <c r="H34" s="57">
        <v>2019</v>
      </c>
      <c r="I34" s="57" t="s">
        <v>6</v>
      </c>
      <c r="J34" s="57" t="s">
        <v>65</v>
      </c>
      <c r="K34" s="57">
        <v>0.31</v>
      </c>
    </row>
    <row r="35" spans="2:11" x14ac:dyDescent="0.25">
      <c r="B35" s="57">
        <v>2020</v>
      </c>
      <c r="C35" s="57" t="s">
        <v>67</v>
      </c>
      <c r="D35" s="57" t="s">
        <v>65</v>
      </c>
      <c r="E35" s="57">
        <v>0.06</v>
      </c>
      <c r="H35" s="57">
        <v>2019</v>
      </c>
      <c r="I35" s="57" t="s">
        <v>7</v>
      </c>
      <c r="J35" s="57" t="s">
        <v>65</v>
      </c>
      <c r="K35" s="57">
        <v>0.2</v>
      </c>
    </row>
    <row r="36" spans="2:11" x14ac:dyDescent="0.25">
      <c r="B36" s="57">
        <v>2020</v>
      </c>
      <c r="C36" s="57" t="s">
        <v>6</v>
      </c>
      <c r="D36" s="57" t="s">
        <v>65</v>
      </c>
      <c r="E36" s="57">
        <v>0.05</v>
      </c>
      <c r="H36" s="57">
        <v>2020</v>
      </c>
      <c r="I36" s="57" t="s">
        <v>67</v>
      </c>
      <c r="J36" s="57" t="s">
        <v>65</v>
      </c>
      <c r="K36" s="57">
        <v>0.06</v>
      </c>
    </row>
    <row r="37" spans="2:11" x14ac:dyDescent="0.25">
      <c r="B37" s="57">
        <v>2020</v>
      </c>
      <c r="C37" s="57" t="s">
        <v>7</v>
      </c>
      <c r="D37" s="57" t="s">
        <v>65</v>
      </c>
      <c r="E37" s="57">
        <v>7.0000000000000007E-2</v>
      </c>
      <c r="H37" s="57">
        <v>2020</v>
      </c>
      <c r="I37" s="57" t="s">
        <v>6</v>
      </c>
      <c r="J37" s="57" t="s">
        <v>65</v>
      </c>
      <c r="K37" s="57">
        <v>0.14000000000000001</v>
      </c>
    </row>
    <row r="38" spans="2:11" x14ac:dyDescent="0.25">
      <c r="B38" s="57">
        <v>2021</v>
      </c>
      <c r="C38" s="57" t="s">
        <v>67</v>
      </c>
      <c r="D38" s="57" t="s">
        <v>65</v>
      </c>
      <c r="E38" s="57">
        <v>7.0000000000000007E-2</v>
      </c>
      <c r="H38" s="57">
        <v>2020</v>
      </c>
      <c r="I38" s="57" t="s">
        <v>7</v>
      </c>
      <c r="J38" s="57" t="s">
        <v>65</v>
      </c>
      <c r="K38" s="57">
        <v>0.12</v>
      </c>
    </row>
    <row r="39" spans="2:11" x14ac:dyDescent="0.25">
      <c r="B39" s="57">
        <v>2021</v>
      </c>
      <c r="C39" s="57" t="s">
        <v>6</v>
      </c>
      <c r="D39" s="57" t="s">
        <v>65</v>
      </c>
      <c r="E39" s="57">
        <v>0.1</v>
      </c>
      <c r="H39" s="57">
        <v>2022</v>
      </c>
      <c r="I39" s="57" t="s">
        <v>67</v>
      </c>
      <c r="J39" s="57" t="s">
        <v>65</v>
      </c>
      <c r="K39" s="57">
        <v>0.08</v>
      </c>
    </row>
    <row r="40" spans="2:11" x14ac:dyDescent="0.25">
      <c r="B40" s="57">
        <v>2021</v>
      </c>
      <c r="C40" s="57" t="s">
        <v>7</v>
      </c>
      <c r="D40" s="57" t="s">
        <v>65</v>
      </c>
      <c r="E40" s="57">
        <v>0.08</v>
      </c>
      <c r="H40" s="57">
        <v>2022</v>
      </c>
      <c r="I40" s="57" t="s">
        <v>6</v>
      </c>
      <c r="J40" s="57" t="s">
        <v>65</v>
      </c>
      <c r="K40" s="57">
        <v>0.09</v>
      </c>
    </row>
    <row r="41" spans="2:11" x14ac:dyDescent="0.25">
      <c r="H41" s="57">
        <v>2022</v>
      </c>
      <c r="I41" s="57" t="s">
        <v>7</v>
      </c>
      <c r="J41" s="57" t="s">
        <v>65</v>
      </c>
      <c r="K41" s="57">
        <v>7.0000000000000007E-2</v>
      </c>
    </row>
    <row r="43" spans="2:11" x14ac:dyDescent="0.25">
      <c r="C43" s="57" t="s">
        <v>565</v>
      </c>
    </row>
  </sheetData>
  <mergeCells count="2">
    <mergeCell ref="C6:D6"/>
    <mergeCell ref="H6:K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51"/>
  <sheetViews>
    <sheetView showGridLines="0" zoomScale="70" zoomScaleNormal="70" workbookViewId="0">
      <selection activeCell="C10" sqref="C10"/>
    </sheetView>
  </sheetViews>
  <sheetFormatPr defaultRowHeight="14.4" x14ac:dyDescent="0.3"/>
  <cols>
    <col min="3" max="3" width="11.44140625" customWidth="1"/>
    <col min="4" max="4" width="13.6640625" customWidth="1"/>
  </cols>
  <sheetData>
    <row r="3" spans="2:5" x14ac:dyDescent="0.3">
      <c r="B3" s="8" t="s">
        <v>0</v>
      </c>
    </row>
    <row r="6" spans="2:5" x14ac:dyDescent="0.3">
      <c r="B6" s="8" t="s">
        <v>2</v>
      </c>
      <c r="C6" s="8" t="s">
        <v>3</v>
      </c>
      <c r="D6" s="8" t="s">
        <v>4</v>
      </c>
      <c r="E6" s="8" t="s">
        <v>566</v>
      </c>
    </row>
    <row r="7" spans="2:5" x14ac:dyDescent="0.3">
      <c r="B7" s="8">
        <v>2010</v>
      </c>
      <c r="C7" s="8" t="s">
        <v>5</v>
      </c>
      <c r="D7" s="8" t="s">
        <v>1</v>
      </c>
      <c r="E7" s="8">
        <v>0.04</v>
      </c>
    </row>
    <row r="8" spans="2:5" x14ac:dyDescent="0.3">
      <c r="B8" s="8">
        <v>2010</v>
      </c>
      <c r="C8" s="8" t="s">
        <v>6</v>
      </c>
      <c r="D8" s="8" t="s">
        <v>1</v>
      </c>
      <c r="E8" s="8">
        <v>0.21</v>
      </c>
    </row>
    <row r="9" spans="2:5" x14ac:dyDescent="0.3">
      <c r="B9" s="8">
        <v>2010</v>
      </c>
      <c r="C9" s="8" t="s">
        <v>7</v>
      </c>
      <c r="D9" s="8" t="s">
        <v>1</v>
      </c>
      <c r="E9" s="8">
        <v>7.0000000000000007E-2</v>
      </c>
    </row>
    <row r="10" spans="2:5" x14ac:dyDescent="0.3">
      <c r="B10" s="8">
        <v>2017</v>
      </c>
      <c r="C10" s="8" t="s">
        <v>5</v>
      </c>
      <c r="D10" s="8" t="s">
        <v>1</v>
      </c>
      <c r="E10" s="8">
        <v>0.05</v>
      </c>
    </row>
    <row r="11" spans="2:5" x14ac:dyDescent="0.3">
      <c r="B11" s="8">
        <v>2017</v>
      </c>
      <c r="C11" s="8" t="s">
        <v>6</v>
      </c>
      <c r="D11" s="8" t="s">
        <v>1</v>
      </c>
      <c r="E11" s="8">
        <v>0.14000000000000001</v>
      </c>
    </row>
    <row r="12" spans="2:5" x14ac:dyDescent="0.3">
      <c r="B12" s="8">
        <v>2017</v>
      </c>
      <c r="C12" s="8" t="s">
        <v>7</v>
      </c>
      <c r="D12" s="8" t="s">
        <v>1</v>
      </c>
      <c r="E12" s="8">
        <v>7.0000000000000007E-2</v>
      </c>
    </row>
    <row r="13" spans="2:5" x14ac:dyDescent="0.3">
      <c r="B13" s="8">
        <v>2010</v>
      </c>
      <c r="C13" s="8" t="s">
        <v>5</v>
      </c>
      <c r="D13" s="8" t="s">
        <v>8</v>
      </c>
      <c r="E13" s="8">
        <v>0.04</v>
      </c>
    </row>
    <row r="14" spans="2:5" x14ac:dyDescent="0.3">
      <c r="B14" s="8">
        <v>2010</v>
      </c>
      <c r="C14" s="8" t="s">
        <v>6</v>
      </c>
      <c r="D14" s="8" t="s">
        <v>8</v>
      </c>
      <c r="E14" s="8">
        <v>0.08</v>
      </c>
    </row>
    <row r="15" spans="2:5" x14ac:dyDescent="0.3">
      <c r="B15" s="8">
        <v>2010</v>
      </c>
      <c r="C15" s="8" t="s">
        <v>7</v>
      </c>
      <c r="D15" s="8" t="s">
        <v>8</v>
      </c>
      <c r="E15" s="8">
        <v>0.05</v>
      </c>
    </row>
    <row r="16" spans="2:5" x14ac:dyDescent="0.3">
      <c r="B16" s="8">
        <v>2017</v>
      </c>
      <c r="C16" s="8" t="s">
        <v>5</v>
      </c>
      <c r="D16" s="8" t="s">
        <v>8</v>
      </c>
      <c r="E16" s="8">
        <v>0.03</v>
      </c>
    </row>
    <row r="17" spans="2:5" x14ac:dyDescent="0.3">
      <c r="B17" s="8">
        <v>2017</v>
      </c>
      <c r="C17" s="8" t="s">
        <v>6</v>
      </c>
      <c r="D17" s="8" t="s">
        <v>8</v>
      </c>
      <c r="E17" s="8">
        <v>0.14000000000000001</v>
      </c>
    </row>
    <row r="18" spans="2:5" x14ac:dyDescent="0.3">
      <c r="B18" s="8">
        <v>2017</v>
      </c>
      <c r="C18" s="8" t="s">
        <v>7</v>
      </c>
      <c r="D18" s="8" t="s">
        <v>8</v>
      </c>
      <c r="E18" s="8">
        <v>7.0000000000000007E-2</v>
      </c>
    </row>
    <row r="19" spans="2:5" x14ac:dyDescent="0.3">
      <c r="B19" s="8">
        <v>2010</v>
      </c>
      <c r="C19" s="8" t="s">
        <v>5</v>
      </c>
      <c r="D19" s="8" t="s">
        <v>9</v>
      </c>
      <c r="E19" s="8">
        <v>0.02</v>
      </c>
    </row>
    <row r="20" spans="2:5" x14ac:dyDescent="0.3">
      <c r="B20" s="8">
        <v>2010</v>
      </c>
      <c r="C20" s="8" t="s">
        <v>6</v>
      </c>
      <c r="D20" s="8" t="s">
        <v>9</v>
      </c>
      <c r="E20" s="8">
        <v>0.32</v>
      </c>
    </row>
    <row r="21" spans="2:5" x14ac:dyDescent="0.3">
      <c r="B21" s="8">
        <v>2010</v>
      </c>
      <c r="C21" s="8" t="s">
        <v>7</v>
      </c>
      <c r="D21" s="8" t="s">
        <v>9</v>
      </c>
      <c r="E21" s="8">
        <v>0.04</v>
      </c>
    </row>
    <row r="22" spans="2:5" x14ac:dyDescent="0.3">
      <c r="B22" s="8">
        <v>2017</v>
      </c>
      <c r="C22" s="8" t="s">
        <v>5</v>
      </c>
      <c r="D22" s="8" t="s">
        <v>9</v>
      </c>
      <c r="E22" s="8">
        <v>0.02</v>
      </c>
    </row>
    <row r="23" spans="2:5" x14ac:dyDescent="0.3">
      <c r="B23" s="8">
        <v>2017</v>
      </c>
      <c r="C23" s="8" t="s">
        <v>6</v>
      </c>
      <c r="D23" s="8" t="s">
        <v>9</v>
      </c>
      <c r="E23" s="8">
        <v>0.22</v>
      </c>
    </row>
    <row r="24" spans="2:5" x14ac:dyDescent="0.3">
      <c r="B24" s="8">
        <v>2017</v>
      </c>
      <c r="C24" s="8" t="s">
        <v>7</v>
      </c>
      <c r="D24" s="8" t="s">
        <v>9</v>
      </c>
      <c r="E24" s="8">
        <v>0.05</v>
      </c>
    </row>
    <row r="25" spans="2:5" x14ac:dyDescent="0.3">
      <c r="B25" s="8">
        <v>2010</v>
      </c>
      <c r="C25" s="8" t="s">
        <v>5</v>
      </c>
      <c r="D25" s="8" t="s">
        <v>11</v>
      </c>
      <c r="E25" s="8">
        <v>0.06</v>
      </c>
    </row>
    <row r="26" spans="2:5" x14ac:dyDescent="0.3">
      <c r="B26" s="8">
        <v>2010</v>
      </c>
      <c r="C26" s="8" t="s">
        <v>6</v>
      </c>
      <c r="D26" s="8" t="s">
        <v>11</v>
      </c>
      <c r="E26" s="8">
        <v>0.4</v>
      </c>
    </row>
    <row r="27" spans="2:5" x14ac:dyDescent="0.3">
      <c r="B27" s="8">
        <v>2010</v>
      </c>
      <c r="C27" s="8" t="s">
        <v>7</v>
      </c>
      <c r="D27" s="8" t="s">
        <v>11</v>
      </c>
      <c r="E27" s="8">
        <v>0.36</v>
      </c>
    </row>
    <row r="28" spans="2:5" x14ac:dyDescent="0.3">
      <c r="B28" s="8">
        <v>2017</v>
      </c>
      <c r="C28" s="8" t="s">
        <v>5</v>
      </c>
      <c r="D28" s="8" t="s">
        <v>11</v>
      </c>
      <c r="E28" s="8">
        <v>0.05</v>
      </c>
    </row>
    <row r="29" spans="2:5" x14ac:dyDescent="0.3">
      <c r="B29" s="8">
        <v>2017</v>
      </c>
      <c r="C29" s="8" t="s">
        <v>6</v>
      </c>
      <c r="D29" s="8" t="s">
        <v>11</v>
      </c>
      <c r="E29" s="8">
        <v>0.35</v>
      </c>
    </row>
    <row r="30" spans="2:5" x14ac:dyDescent="0.3">
      <c r="B30" s="8">
        <v>2017</v>
      </c>
      <c r="C30" s="8" t="s">
        <v>7</v>
      </c>
      <c r="D30" s="8" t="s">
        <v>11</v>
      </c>
      <c r="E30" s="8">
        <v>0.1</v>
      </c>
    </row>
    <row r="31" spans="2:5" x14ac:dyDescent="0.3">
      <c r="B31" s="8">
        <v>2010</v>
      </c>
      <c r="C31" s="8" t="s">
        <v>5</v>
      </c>
      <c r="D31" s="8" t="s">
        <v>10</v>
      </c>
      <c r="E31" s="8">
        <v>0.26</v>
      </c>
    </row>
    <row r="32" spans="2:5" x14ac:dyDescent="0.3">
      <c r="B32" s="8">
        <v>2010</v>
      </c>
      <c r="C32" s="8" t="s">
        <v>6</v>
      </c>
      <c r="D32" s="8" t="s">
        <v>10</v>
      </c>
      <c r="E32" s="8">
        <v>0.35</v>
      </c>
    </row>
    <row r="33" spans="2:5" x14ac:dyDescent="0.3">
      <c r="B33" s="8">
        <v>2010</v>
      </c>
      <c r="C33" s="8" t="s">
        <v>7</v>
      </c>
      <c r="D33" s="8" t="s">
        <v>10</v>
      </c>
      <c r="E33" s="8">
        <v>0.33</v>
      </c>
    </row>
    <row r="34" spans="2:5" x14ac:dyDescent="0.3">
      <c r="B34" s="8">
        <v>2017</v>
      </c>
      <c r="C34" s="8" t="s">
        <v>5</v>
      </c>
      <c r="D34" s="8" t="s">
        <v>10</v>
      </c>
      <c r="E34" s="8">
        <v>0.16</v>
      </c>
    </row>
    <row r="35" spans="2:5" x14ac:dyDescent="0.3">
      <c r="B35" s="8">
        <v>2017</v>
      </c>
      <c r="C35" s="8" t="s">
        <v>6</v>
      </c>
      <c r="D35" s="8" t="s">
        <v>10</v>
      </c>
      <c r="E35" s="8">
        <v>0.26</v>
      </c>
    </row>
    <row r="36" spans="2:5" x14ac:dyDescent="0.3">
      <c r="B36" s="8">
        <v>2017</v>
      </c>
      <c r="C36" s="8" t="s">
        <v>7</v>
      </c>
      <c r="D36" s="8" t="s">
        <v>10</v>
      </c>
      <c r="E36" s="8">
        <v>0.22</v>
      </c>
    </row>
    <row r="37" spans="2:5" x14ac:dyDescent="0.3">
      <c r="B37" s="8">
        <v>2010</v>
      </c>
      <c r="C37" s="8" t="s">
        <v>5</v>
      </c>
      <c r="D37" s="8" t="s">
        <v>12</v>
      </c>
      <c r="E37" s="8">
        <v>0.1</v>
      </c>
    </row>
    <row r="38" spans="2:5" x14ac:dyDescent="0.3">
      <c r="B38" s="8">
        <v>2010</v>
      </c>
      <c r="C38" s="8" t="s">
        <v>6</v>
      </c>
      <c r="D38" s="8" t="s">
        <v>12</v>
      </c>
      <c r="E38" s="8">
        <v>0.26</v>
      </c>
    </row>
    <row r="39" spans="2:5" x14ac:dyDescent="0.3">
      <c r="B39" s="8">
        <v>2010</v>
      </c>
      <c r="C39" s="8" t="s">
        <v>7</v>
      </c>
      <c r="D39" s="8" t="s">
        <v>12</v>
      </c>
      <c r="E39" s="8">
        <v>0.17</v>
      </c>
    </row>
    <row r="40" spans="2:5" x14ac:dyDescent="0.3">
      <c r="B40" s="8">
        <v>2017</v>
      </c>
      <c r="C40" s="8" t="s">
        <v>5</v>
      </c>
      <c r="D40" s="8" t="s">
        <v>12</v>
      </c>
      <c r="E40" s="8">
        <v>0.11</v>
      </c>
    </row>
    <row r="41" spans="2:5" x14ac:dyDescent="0.3">
      <c r="B41" s="8">
        <v>2017</v>
      </c>
      <c r="C41" s="8" t="s">
        <v>6</v>
      </c>
      <c r="D41" s="8" t="s">
        <v>12</v>
      </c>
      <c r="E41" s="8">
        <v>0.24</v>
      </c>
    </row>
    <row r="42" spans="2:5" x14ac:dyDescent="0.3">
      <c r="B42" s="8">
        <v>2017</v>
      </c>
      <c r="C42" s="8" t="s">
        <v>7</v>
      </c>
      <c r="D42" s="8" t="s">
        <v>12</v>
      </c>
      <c r="E42" s="8">
        <v>0.14000000000000001</v>
      </c>
    </row>
    <row r="43" spans="2:5" x14ac:dyDescent="0.3">
      <c r="B43" s="8">
        <v>2010</v>
      </c>
      <c r="C43" s="8" t="s">
        <v>5</v>
      </c>
      <c r="D43" s="8" t="s">
        <v>13</v>
      </c>
      <c r="E43" s="8">
        <v>0.05</v>
      </c>
    </row>
    <row r="44" spans="2:5" x14ac:dyDescent="0.3">
      <c r="B44" s="8">
        <v>2010</v>
      </c>
      <c r="C44" s="8" t="s">
        <v>6</v>
      </c>
      <c r="D44" s="8" t="s">
        <v>13</v>
      </c>
      <c r="E44" s="8">
        <v>0.21</v>
      </c>
    </row>
    <row r="45" spans="2:5" x14ac:dyDescent="0.3">
      <c r="B45" s="8">
        <v>2010</v>
      </c>
      <c r="C45" s="8" t="s">
        <v>7</v>
      </c>
      <c r="D45" s="8" t="s">
        <v>13</v>
      </c>
      <c r="E45" s="8">
        <v>0.08</v>
      </c>
    </row>
    <row r="46" spans="2:5" x14ac:dyDescent="0.3">
      <c r="B46" s="8">
        <v>2017</v>
      </c>
      <c r="C46" s="8" t="s">
        <v>5</v>
      </c>
      <c r="D46" s="8" t="s">
        <v>13</v>
      </c>
      <c r="E46" s="8">
        <v>0.04</v>
      </c>
    </row>
    <row r="47" spans="2:5" x14ac:dyDescent="0.3">
      <c r="B47" s="8">
        <v>2017</v>
      </c>
      <c r="C47" s="8" t="s">
        <v>6</v>
      </c>
      <c r="D47" s="8" t="s">
        <v>13</v>
      </c>
      <c r="E47" s="8">
        <v>0.28000000000000003</v>
      </c>
    </row>
    <row r="48" spans="2:5" x14ac:dyDescent="0.3">
      <c r="B48" s="8">
        <v>2017</v>
      </c>
      <c r="C48" s="8" t="s">
        <v>7</v>
      </c>
      <c r="D48" s="8" t="s">
        <v>13</v>
      </c>
      <c r="E48" s="8">
        <v>0.06</v>
      </c>
    </row>
    <row r="51" spans="3:3" x14ac:dyDescent="0.3">
      <c r="C51" t="s">
        <v>395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47"/>
  <sheetViews>
    <sheetView showGridLines="0" topLeftCell="A7" zoomScale="55" zoomScaleNormal="55" workbookViewId="0">
      <selection activeCell="F40" sqref="F40"/>
    </sheetView>
  </sheetViews>
  <sheetFormatPr defaultColWidth="8.88671875" defaultRowHeight="13.8" x14ac:dyDescent="0.25"/>
  <cols>
    <col min="1" max="16384" width="8.88671875" style="57"/>
  </cols>
  <sheetData>
    <row r="3" spans="2:6" x14ac:dyDescent="0.25">
      <c r="B3" s="57" t="s">
        <v>83</v>
      </c>
    </row>
    <row r="7" spans="2:6" ht="69" x14ac:dyDescent="0.25">
      <c r="B7" s="77" t="s">
        <v>4</v>
      </c>
      <c r="C7" s="77" t="s">
        <v>73</v>
      </c>
      <c r="D7" s="77" t="s">
        <v>2</v>
      </c>
      <c r="E7" s="78" t="s">
        <v>74</v>
      </c>
      <c r="F7" s="78" t="s">
        <v>49</v>
      </c>
    </row>
    <row r="8" spans="2:6" x14ac:dyDescent="0.25">
      <c r="B8" s="57" t="s">
        <v>11</v>
      </c>
      <c r="C8" s="57" t="s">
        <v>76</v>
      </c>
      <c r="D8" s="57">
        <v>2010</v>
      </c>
      <c r="E8" s="68">
        <v>39119.4</v>
      </c>
      <c r="F8" s="67">
        <v>0.35520684699999999</v>
      </c>
    </row>
    <row r="9" spans="2:6" x14ac:dyDescent="0.25">
      <c r="B9" s="57" t="s">
        <v>11</v>
      </c>
      <c r="C9" s="57" t="s">
        <v>76</v>
      </c>
      <c r="D9" s="57">
        <v>2011</v>
      </c>
      <c r="E9" s="68">
        <v>69955.3</v>
      </c>
      <c r="F9" s="67">
        <v>0.28037548499999998</v>
      </c>
    </row>
    <row r="10" spans="2:6" x14ac:dyDescent="0.25">
      <c r="B10" s="57" t="s">
        <v>11</v>
      </c>
      <c r="C10" s="57" t="s">
        <v>76</v>
      </c>
      <c r="D10" s="57">
        <v>2012</v>
      </c>
      <c r="E10" s="68">
        <v>99607.8</v>
      </c>
      <c r="F10" s="67">
        <v>0.22238257</v>
      </c>
    </row>
    <row r="11" spans="2:6" x14ac:dyDescent="0.25">
      <c r="B11" s="57" t="s">
        <v>11</v>
      </c>
      <c r="C11" s="57" t="s">
        <v>76</v>
      </c>
      <c r="D11" s="57">
        <v>2013</v>
      </c>
      <c r="E11" s="68">
        <v>135758.20000000001</v>
      </c>
      <c r="F11" s="67">
        <v>0.17745672500000001</v>
      </c>
    </row>
    <row r="12" spans="2:6" x14ac:dyDescent="0.25">
      <c r="B12" s="57" t="s">
        <v>11</v>
      </c>
      <c r="C12" s="57" t="s">
        <v>76</v>
      </c>
      <c r="D12" s="57">
        <v>2014</v>
      </c>
      <c r="E12" s="68">
        <v>172794.1</v>
      </c>
      <c r="F12" s="67">
        <v>0.160272319</v>
      </c>
    </row>
    <row r="13" spans="2:6" x14ac:dyDescent="0.25">
      <c r="B13" s="57" t="s">
        <v>11</v>
      </c>
      <c r="C13" s="57" t="s">
        <v>76</v>
      </c>
      <c r="D13" s="57">
        <v>2015</v>
      </c>
      <c r="E13" s="68">
        <v>219867.6</v>
      </c>
      <c r="F13" s="67">
        <v>0.12883013400000001</v>
      </c>
    </row>
    <row r="14" spans="2:6" x14ac:dyDescent="0.25">
      <c r="B14" s="57" t="s">
        <v>11</v>
      </c>
      <c r="C14" s="57" t="s">
        <v>76</v>
      </c>
      <c r="D14" s="57">
        <v>2016</v>
      </c>
      <c r="E14" s="68">
        <v>291063.8</v>
      </c>
      <c r="F14" s="67">
        <v>0.115374746</v>
      </c>
    </row>
    <row r="15" spans="2:6" x14ac:dyDescent="0.25">
      <c r="B15" s="57" t="s">
        <v>11</v>
      </c>
      <c r="C15" s="57" t="s">
        <v>77</v>
      </c>
      <c r="D15" s="57">
        <v>2017</v>
      </c>
      <c r="E15" s="68">
        <v>383385.8</v>
      </c>
      <c r="F15" s="67">
        <v>9.5999081E-2</v>
      </c>
    </row>
    <row r="16" spans="2:6" x14ac:dyDescent="0.25">
      <c r="B16" s="57" t="s">
        <v>11</v>
      </c>
      <c r="C16" s="57" t="s">
        <v>77</v>
      </c>
      <c r="D16" s="57">
        <v>2020</v>
      </c>
      <c r="E16" s="68">
        <v>650000</v>
      </c>
      <c r="F16" s="67">
        <v>0.06</v>
      </c>
    </row>
    <row r="17" spans="2:6" x14ac:dyDescent="0.25">
      <c r="B17" s="57" t="s">
        <v>78</v>
      </c>
      <c r="C17" s="57" t="s">
        <v>76</v>
      </c>
      <c r="D17" s="57">
        <v>2010</v>
      </c>
      <c r="E17" s="68">
        <v>1285.9000000000001</v>
      </c>
      <c r="F17" s="67">
        <v>0.330736692</v>
      </c>
    </row>
    <row r="18" spans="2:6" x14ac:dyDescent="0.25">
      <c r="B18" s="57" t="s">
        <v>78</v>
      </c>
      <c r="C18" s="57" t="s">
        <v>76</v>
      </c>
      <c r="D18" s="57">
        <v>2011</v>
      </c>
      <c r="E18" s="68">
        <v>1727.2</v>
      </c>
      <c r="F18" s="67">
        <v>0.35260729699999999</v>
      </c>
    </row>
    <row r="19" spans="2:6" x14ac:dyDescent="0.25">
      <c r="B19" s="57" t="s">
        <v>78</v>
      </c>
      <c r="C19" s="57" t="s">
        <v>76</v>
      </c>
      <c r="D19" s="57">
        <v>2012</v>
      </c>
      <c r="E19" s="68">
        <v>2590.8000000000002</v>
      </c>
      <c r="F19" s="67">
        <v>0.32454631299999998</v>
      </c>
    </row>
    <row r="20" spans="2:6" x14ac:dyDescent="0.25">
      <c r="B20" s="57" t="s">
        <v>78</v>
      </c>
      <c r="C20" s="57" t="s">
        <v>76</v>
      </c>
      <c r="D20" s="57">
        <v>2013</v>
      </c>
      <c r="E20" s="68">
        <v>3858.5</v>
      </c>
      <c r="F20" s="67">
        <v>0.24805092300000001</v>
      </c>
    </row>
    <row r="21" spans="2:6" x14ac:dyDescent="0.25">
      <c r="B21" s="57" t="s">
        <v>78</v>
      </c>
      <c r="C21" s="57" t="s">
        <v>76</v>
      </c>
      <c r="D21" s="57">
        <v>2014</v>
      </c>
      <c r="E21" s="68">
        <v>4415.5</v>
      </c>
      <c r="F21" s="67">
        <v>0.25484493800000002</v>
      </c>
    </row>
    <row r="22" spans="2:6" x14ac:dyDescent="0.25">
      <c r="B22" s="57" t="s">
        <v>78</v>
      </c>
      <c r="C22" s="57" t="s">
        <v>76</v>
      </c>
      <c r="D22" s="57">
        <v>2015</v>
      </c>
      <c r="E22" s="68">
        <v>4816.3999999999996</v>
      </c>
      <c r="F22" s="67">
        <v>0.24919887399999999</v>
      </c>
    </row>
    <row r="23" spans="2:6" x14ac:dyDescent="0.25">
      <c r="B23" s="57" t="s">
        <v>78</v>
      </c>
      <c r="C23" s="57" t="s">
        <v>76</v>
      </c>
      <c r="D23" s="57">
        <v>2016</v>
      </c>
      <c r="E23" s="68">
        <v>4869.1000000000004</v>
      </c>
      <c r="F23" s="67">
        <v>0.27206850799999999</v>
      </c>
    </row>
    <row r="24" spans="2:6" x14ac:dyDescent="0.25">
      <c r="B24" s="57" t="s">
        <v>78</v>
      </c>
      <c r="C24" s="57" t="s">
        <v>77</v>
      </c>
      <c r="D24" s="57">
        <v>2017</v>
      </c>
      <c r="E24" s="68">
        <v>6300</v>
      </c>
      <c r="F24" s="67">
        <v>0.15</v>
      </c>
    </row>
    <row r="25" spans="2:6" x14ac:dyDescent="0.25">
      <c r="B25" s="57" t="s">
        <v>78</v>
      </c>
      <c r="C25" s="57" t="s">
        <v>77</v>
      </c>
      <c r="D25" s="57">
        <v>2020</v>
      </c>
      <c r="E25" s="68">
        <v>11900</v>
      </c>
      <c r="F25" s="67">
        <v>0.08</v>
      </c>
    </row>
    <row r="26" spans="2:6" x14ac:dyDescent="0.25">
      <c r="B26" s="57" t="s">
        <v>13</v>
      </c>
      <c r="C26" s="57" t="s">
        <v>76</v>
      </c>
      <c r="D26" s="57">
        <v>2010</v>
      </c>
      <c r="E26" s="68">
        <v>179716.1</v>
      </c>
      <c r="F26" s="67">
        <v>8.1720781000000006E-2</v>
      </c>
    </row>
    <row r="27" spans="2:6" x14ac:dyDescent="0.25">
      <c r="B27" s="57" t="s">
        <v>13</v>
      </c>
      <c r="C27" s="57" t="s">
        <v>76</v>
      </c>
      <c r="D27" s="57">
        <v>2011</v>
      </c>
      <c r="E27" s="68">
        <v>218325.9</v>
      </c>
      <c r="F27" s="67">
        <v>8.0888983999999997E-2</v>
      </c>
    </row>
    <row r="28" spans="2:6" x14ac:dyDescent="0.25">
      <c r="B28" s="57" t="s">
        <v>13</v>
      </c>
      <c r="C28" s="57" t="s">
        <v>76</v>
      </c>
      <c r="D28" s="57">
        <v>2012</v>
      </c>
      <c r="E28" s="68">
        <v>266608.59999999998</v>
      </c>
      <c r="F28" s="67">
        <v>8.0597588999999997E-2</v>
      </c>
    </row>
    <row r="29" spans="2:6" x14ac:dyDescent="0.25">
      <c r="B29" s="57" t="s">
        <v>13</v>
      </c>
      <c r="C29" s="57" t="s">
        <v>76</v>
      </c>
      <c r="D29" s="57">
        <v>2013</v>
      </c>
      <c r="E29" s="68">
        <v>296439.7</v>
      </c>
      <c r="F29" s="67">
        <v>7.9874998000000003E-2</v>
      </c>
    </row>
    <row r="30" spans="2:6" x14ac:dyDescent="0.25">
      <c r="B30" s="57" t="s">
        <v>13</v>
      </c>
      <c r="C30" s="57" t="s">
        <v>76</v>
      </c>
      <c r="D30" s="57">
        <v>2014</v>
      </c>
      <c r="E30" s="68">
        <v>342117.8</v>
      </c>
      <c r="F30" s="67">
        <v>7.3680361E-2</v>
      </c>
    </row>
    <row r="31" spans="2:6" x14ac:dyDescent="0.25">
      <c r="B31" s="57" t="s">
        <v>13</v>
      </c>
      <c r="C31" s="57" t="s">
        <v>76</v>
      </c>
      <c r="D31" s="57">
        <v>2015</v>
      </c>
      <c r="E31" s="68">
        <v>404790.9</v>
      </c>
      <c r="F31" s="67">
        <v>6.7318842000000004E-2</v>
      </c>
    </row>
    <row r="32" spans="2:6" x14ac:dyDescent="0.25">
      <c r="B32" s="57" t="s">
        <v>13</v>
      </c>
      <c r="C32" s="57" t="s">
        <v>76</v>
      </c>
      <c r="D32" s="57">
        <v>2016</v>
      </c>
      <c r="E32" s="68">
        <v>453005.6</v>
      </c>
      <c r="F32" s="67">
        <v>6.5933852000000001E-2</v>
      </c>
    </row>
    <row r="33" spans="2:6" x14ac:dyDescent="0.25">
      <c r="B33" s="57" t="s">
        <v>13</v>
      </c>
      <c r="C33" s="57" t="s">
        <v>77</v>
      </c>
      <c r="D33" s="57">
        <v>2017</v>
      </c>
      <c r="E33" s="68">
        <v>527519.30858585902</v>
      </c>
      <c r="F33" s="67">
        <v>6.3980206999999997E-2</v>
      </c>
    </row>
    <row r="34" spans="2:6" x14ac:dyDescent="0.25">
      <c r="B34" s="57" t="s">
        <v>13</v>
      </c>
      <c r="C34" s="57" t="s">
        <v>77</v>
      </c>
      <c r="D34" s="57">
        <v>2020</v>
      </c>
      <c r="E34" s="68">
        <v>711509.90434343403</v>
      </c>
      <c r="F34" s="67">
        <v>0.05</v>
      </c>
    </row>
    <row r="35" spans="2:6" x14ac:dyDescent="0.25">
      <c r="B35" s="57" t="s">
        <v>12</v>
      </c>
      <c r="C35" s="57" t="s">
        <v>76</v>
      </c>
      <c r="D35" s="57">
        <v>2010</v>
      </c>
      <c r="E35" s="68">
        <v>3143.5</v>
      </c>
      <c r="F35" s="67">
        <v>0.166218385</v>
      </c>
    </row>
    <row r="36" spans="2:6" x14ac:dyDescent="0.25">
      <c r="B36" s="57" t="s">
        <v>12</v>
      </c>
      <c r="C36" s="57" t="s">
        <v>76</v>
      </c>
      <c r="D36" s="57">
        <v>2011</v>
      </c>
      <c r="E36" s="68">
        <v>3790.5</v>
      </c>
      <c r="F36" s="67">
        <v>0.16356404399999999</v>
      </c>
    </row>
    <row r="37" spans="2:6" x14ac:dyDescent="0.25">
      <c r="B37" s="57" t="s">
        <v>12</v>
      </c>
      <c r="C37" s="57" t="s">
        <v>76</v>
      </c>
      <c r="D37" s="57">
        <v>2012</v>
      </c>
      <c r="E37" s="68">
        <v>5374.1</v>
      </c>
      <c r="F37" s="67">
        <v>0.13799945199999999</v>
      </c>
    </row>
    <row r="38" spans="2:6" x14ac:dyDescent="0.25">
      <c r="B38" s="57" t="s">
        <v>12</v>
      </c>
      <c r="C38" s="57" t="s">
        <v>76</v>
      </c>
      <c r="D38" s="57">
        <v>2013</v>
      </c>
      <c r="E38" s="68">
        <v>7544.2</v>
      </c>
      <c r="F38" s="67">
        <v>0.19022456099999999</v>
      </c>
    </row>
    <row r="39" spans="2:6" x14ac:dyDescent="0.25">
      <c r="B39" s="57" t="s">
        <v>12</v>
      </c>
      <c r="C39" s="57" t="s">
        <v>76</v>
      </c>
      <c r="D39" s="57">
        <v>2014</v>
      </c>
      <c r="E39" s="68">
        <v>8518.7000000000007</v>
      </c>
      <c r="F39" s="67">
        <v>0.14503060600000001</v>
      </c>
    </row>
    <row r="40" spans="2:6" x14ac:dyDescent="0.25">
      <c r="B40" s="57" t="s">
        <v>12</v>
      </c>
      <c r="C40" s="57" t="s">
        <v>76</v>
      </c>
      <c r="D40" s="57">
        <v>2015</v>
      </c>
      <c r="E40" s="68">
        <v>11281</v>
      </c>
      <c r="F40" s="67">
        <v>0.17837818</v>
      </c>
    </row>
    <row r="41" spans="2:6" x14ac:dyDescent="0.25">
      <c r="B41" s="57" t="s">
        <v>12</v>
      </c>
      <c r="C41" s="57" t="s">
        <v>76</v>
      </c>
      <c r="D41" s="57">
        <v>2016</v>
      </c>
      <c r="E41" s="68">
        <v>14085.3</v>
      </c>
      <c r="F41" s="67">
        <v>0.15244459199999999</v>
      </c>
    </row>
    <row r="42" spans="2:6" x14ac:dyDescent="0.25">
      <c r="B42" s="57" t="s">
        <v>12</v>
      </c>
      <c r="C42" s="57" t="s">
        <v>77</v>
      </c>
      <c r="D42" s="57">
        <v>2017</v>
      </c>
      <c r="E42" s="68">
        <v>17135.3</v>
      </c>
      <c r="F42" s="67">
        <v>0.14422541999999999</v>
      </c>
    </row>
    <row r="43" spans="2:6" x14ac:dyDescent="0.25">
      <c r="B43" s="57" t="s">
        <v>12</v>
      </c>
      <c r="C43" s="57" t="s">
        <v>77</v>
      </c>
      <c r="D43" s="57">
        <v>2020</v>
      </c>
      <c r="E43" s="68">
        <v>30635.3</v>
      </c>
      <c r="F43" s="67">
        <v>0.08</v>
      </c>
    </row>
    <row r="46" spans="2:6" x14ac:dyDescent="0.25">
      <c r="C46" s="57" t="s">
        <v>571</v>
      </c>
    </row>
    <row r="47" spans="2:6" x14ac:dyDescent="0.25">
      <c r="C47" s="57" t="s">
        <v>572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I33"/>
  <sheetViews>
    <sheetView showGridLines="0" zoomScale="70" zoomScaleNormal="70" workbookViewId="0">
      <selection activeCell="I28" sqref="I28"/>
    </sheetView>
  </sheetViews>
  <sheetFormatPr defaultColWidth="8.88671875" defaultRowHeight="13.8" x14ac:dyDescent="0.25"/>
  <cols>
    <col min="1" max="1" width="8.88671875" style="57"/>
    <col min="2" max="2" width="11.88671875" style="57" customWidth="1"/>
    <col min="3" max="3" width="14.33203125" style="57" customWidth="1"/>
    <col min="4" max="4" width="12.6640625" style="57" customWidth="1"/>
    <col min="5" max="6" width="8.88671875" style="57"/>
    <col min="7" max="7" width="12.44140625" style="57" customWidth="1"/>
    <col min="8" max="8" width="13.33203125" style="57" bestFit="1" customWidth="1"/>
    <col min="9" max="9" width="12.6640625" style="57" customWidth="1"/>
    <col min="10" max="16384" width="8.88671875" style="57"/>
  </cols>
  <sheetData>
    <row r="3" spans="2:9" x14ac:dyDescent="0.25">
      <c r="B3" s="57" t="s">
        <v>84</v>
      </c>
    </row>
    <row r="5" spans="2:9" x14ac:dyDescent="0.25">
      <c r="B5" s="87" t="s">
        <v>13</v>
      </c>
      <c r="C5" s="87"/>
      <c r="D5" s="87"/>
      <c r="G5" s="87" t="s">
        <v>13</v>
      </c>
      <c r="H5" s="87"/>
      <c r="I5" s="87"/>
    </row>
    <row r="6" spans="2:9" x14ac:dyDescent="0.25">
      <c r="B6" s="57" t="s">
        <v>48</v>
      </c>
      <c r="C6" s="57" t="s">
        <v>3</v>
      </c>
      <c r="D6" s="57" t="s">
        <v>85</v>
      </c>
      <c r="G6" s="57" t="s">
        <v>48</v>
      </c>
      <c r="H6" s="57" t="s">
        <v>3</v>
      </c>
      <c r="I6" s="57" t="s">
        <v>85</v>
      </c>
    </row>
    <row r="7" spans="2:9" x14ac:dyDescent="0.25">
      <c r="B7" s="57" t="s">
        <v>47</v>
      </c>
      <c r="C7" s="57" t="s">
        <v>51</v>
      </c>
      <c r="D7" s="57">
        <v>1338</v>
      </c>
      <c r="G7" s="57" t="s">
        <v>47</v>
      </c>
      <c r="H7" s="57" t="s">
        <v>51</v>
      </c>
      <c r="I7" s="57">
        <v>1485</v>
      </c>
    </row>
    <row r="8" spans="2:9" x14ac:dyDescent="0.25">
      <c r="B8" s="57" t="s">
        <v>47</v>
      </c>
      <c r="C8" s="57" t="s">
        <v>52</v>
      </c>
      <c r="D8" s="57">
        <v>4091</v>
      </c>
      <c r="G8" s="57" t="s">
        <v>47</v>
      </c>
      <c r="H8" s="57" t="s">
        <v>52</v>
      </c>
      <c r="I8" s="57">
        <v>2637</v>
      </c>
    </row>
    <row r="9" spans="2:9" x14ac:dyDescent="0.25">
      <c r="B9" s="57" t="s">
        <v>46</v>
      </c>
      <c r="C9" s="57" t="s">
        <v>51</v>
      </c>
      <c r="D9" s="57">
        <v>1530</v>
      </c>
      <c r="G9" s="57" t="s">
        <v>46</v>
      </c>
      <c r="H9" s="57" t="s">
        <v>51</v>
      </c>
      <c r="I9" s="57">
        <v>1071</v>
      </c>
    </row>
    <row r="10" spans="2:9" x14ac:dyDescent="0.25">
      <c r="B10" s="57" t="s">
        <v>46</v>
      </c>
      <c r="C10" s="57" t="s">
        <v>52</v>
      </c>
      <c r="D10" s="57">
        <v>3233</v>
      </c>
      <c r="G10" s="57" t="s">
        <v>46</v>
      </c>
      <c r="H10" s="57" t="s">
        <v>52</v>
      </c>
      <c r="I10" s="57">
        <v>2801</v>
      </c>
    </row>
    <row r="11" spans="2:9" x14ac:dyDescent="0.25">
      <c r="B11" s="57" t="s">
        <v>36</v>
      </c>
      <c r="C11" s="57" t="s">
        <v>51</v>
      </c>
      <c r="D11" s="57">
        <v>1319</v>
      </c>
      <c r="G11" s="57" t="s">
        <v>36</v>
      </c>
      <c r="H11" s="57" t="s">
        <v>51</v>
      </c>
      <c r="I11" s="57">
        <v>2028</v>
      </c>
    </row>
    <row r="12" spans="2:9" x14ac:dyDescent="0.25">
      <c r="B12" s="57" t="s">
        <v>36</v>
      </c>
      <c r="C12" s="57" t="s">
        <v>52</v>
      </c>
      <c r="D12" s="57">
        <v>4067</v>
      </c>
      <c r="G12" s="57" t="s">
        <v>36</v>
      </c>
      <c r="H12" s="57" t="s">
        <v>52</v>
      </c>
      <c r="I12" s="57">
        <v>4340</v>
      </c>
    </row>
    <row r="13" spans="2:9" x14ac:dyDescent="0.25">
      <c r="B13" s="57" t="s">
        <v>25</v>
      </c>
      <c r="C13" s="57" t="s">
        <v>51</v>
      </c>
      <c r="D13" s="57">
        <v>1162</v>
      </c>
      <c r="G13" s="57" t="s">
        <v>25</v>
      </c>
      <c r="H13" s="57" t="s">
        <v>51</v>
      </c>
      <c r="I13" s="57">
        <v>1156</v>
      </c>
    </row>
    <row r="14" spans="2:9" x14ac:dyDescent="0.25">
      <c r="B14" s="57" t="s">
        <v>25</v>
      </c>
      <c r="C14" s="57" t="s">
        <v>52</v>
      </c>
      <c r="D14" s="57">
        <v>2246</v>
      </c>
      <c r="G14" s="57" t="s">
        <v>25</v>
      </c>
      <c r="H14" s="57" t="s">
        <v>52</v>
      </c>
      <c r="I14" s="57">
        <v>1414</v>
      </c>
    </row>
    <row r="15" spans="2:9" x14ac:dyDescent="0.25">
      <c r="B15" s="57" t="s">
        <v>45</v>
      </c>
      <c r="C15" s="57" t="s">
        <v>51</v>
      </c>
      <c r="D15" s="57">
        <v>1479</v>
      </c>
      <c r="G15" s="57" t="s">
        <v>45</v>
      </c>
      <c r="H15" s="57" t="s">
        <v>51</v>
      </c>
      <c r="I15" s="57">
        <v>1348</v>
      </c>
    </row>
    <row r="16" spans="2:9" x14ac:dyDescent="0.25">
      <c r="B16" s="57" t="s">
        <v>45</v>
      </c>
      <c r="C16" s="57" t="s">
        <v>52</v>
      </c>
      <c r="D16" s="57">
        <v>3493</v>
      </c>
      <c r="G16" s="57" t="s">
        <v>45</v>
      </c>
      <c r="H16" s="57" t="s">
        <v>52</v>
      </c>
      <c r="I16" s="57">
        <v>2002</v>
      </c>
    </row>
    <row r="17" spans="2:9" x14ac:dyDescent="0.25">
      <c r="B17" s="57" t="s">
        <v>44</v>
      </c>
      <c r="C17" s="57" t="s">
        <v>51</v>
      </c>
      <c r="D17" s="57">
        <v>1063</v>
      </c>
      <c r="G17" s="57" t="s">
        <v>44</v>
      </c>
      <c r="H17" s="57" t="s">
        <v>51</v>
      </c>
      <c r="I17" s="57">
        <v>1485</v>
      </c>
    </row>
    <row r="18" spans="2:9" x14ac:dyDescent="0.25">
      <c r="B18" s="57" t="s">
        <v>44</v>
      </c>
      <c r="C18" s="57" t="s">
        <v>52</v>
      </c>
      <c r="D18" s="57">
        <v>1884</v>
      </c>
      <c r="G18" s="57" t="s">
        <v>44</v>
      </c>
      <c r="H18" s="57" t="s">
        <v>52</v>
      </c>
      <c r="I18" s="57">
        <v>2868</v>
      </c>
    </row>
    <row r="19" spans="2:9" x14ac:dyDescent="0.25">
      <c r="B19" s="57" t="s">
        <v>27</v>
      </c>
      <c r="C19" s="57" t="s">
        <v>51</v>
      </c>
      <c r="D19" s="57">
        <v>910</v>
      </c>
      <c r="G19" s="57" t="s">
        <v>27</v>
      </c>
      <c r="H19" s="57" t="s">
        <v>51</v>
      </c>
      <c r="I19" s="57">
        <v>1043</v>
      </c>
    </row>
    <row r="20" spans="2:9" x14ac:dyDescent="0.25">
      <c r="B20" s="57" t="s">
        <v>27</v>
      </c>
      <c r="C20" s="57" t="s">
        <v>52</v>
      </c>
      <c r="D20" s="57">
        <v>1472</v>
      </c>
      <c r="G20" s="57" t="s">
        <v>27</v>
      </c>
      <c r="H20" s="57" t="s">
        <v>52</v>
      </c>
      <c r="I20" s="57">
        <v>1382</v>
      </c>
    </row>
    <row r="21" spans="2:9" x14ac:dyDescent="0.25">
      <c r="B21" s="57" t="s">
        <v>43</v>
      </c>
      <c r="C21" s="57" t="s">
        <v>51</v>
      </c>
      <c r="D21" s="57">
        <v>1378</v>
      </c>
      <c r="G21" s="57" t="s">
        <v>43</v>
      </c>
      <c r="H21" s="57" t="s">
        <v>51</v>
      </c>
      <c r="I21" s="57">
        <v>963</v>
      </c>
    </row>
    <row r="22" spans="2:9" x14ac:dyDescent="0.25">
      <c r="B22" s="57" t="s">
        <v>43</v>
      </c>
      <c r="C22" s="57" t="s">
        <v>52</v>
      </c>
      <c r="D22" s="57">
        <v>4466</v>
      </c>
      <c r="G22" s="57" t="s">
        <v>43</v>
      </c>
      <c r="H22" s="57" t="s">
        <v>52</v>
      </c>
      <c r="I22" s="57">
        <v>1810</v>
      </c>
    </row>
    <row r="23" spans="2:9" x14ac:dyDescent="0.25">
      <c r="B23" s="57" t="s">
        <v>41</v>
      </c>
      <c r="C23" s="57" t="s">
        <v>51</v>
      </c>
      <c r="D23" s="57">
        <v>1575</v>
      </c>
      <c r="G23" s="57" t="s">
        <v>41</v>
      </c>
      <c r="H23" s="57" t="s">
        <v>51</v>
      </c>
      <c r="I23" s="57">
        <v>1483</v>
      </c>
    </row>
    <row r="24" spans="2:9" x14ac:dyDescent="0.25">
      <c r="B24" s="57" t="s">
        <v>41</v>
      </c>
      <c r="C24" s="57" t="s">
        <v>52</v>
      </c>
      <c r="D24" s="57">
        <v>2775</v>
      </c>
      <c r="G24" s="57" t="s">
        <v>41</v>
      </c>
      <c r="H24" s="57" t="s">
        <v>52</v>
      </c>
      <c r="I24" s="57">
        <v>2945</v>
      </c>
    </row>
    <row r="25" spans="2:9" x14ac:dyDescent="0.25">
      <c r="B25" s="57" t="s">
        <v>40</v>
      </c>
      <c r="C25" s="57" t="s">
        <v>51</v>
      </c>
      <c r="D25" s="57">
        <v>1736</v>
      </c>
      <c r="G25" s="57" t="s">
        <v>40</v>
      </c>
      <c r="H25" s="57" t="s">
        <v>51</v>
      </c>
      <c r="I25" s="57">
        <v>1390</v>
      </c>
    </row>
    <row r="26" spans="2:9" x14ac:dyDescent="0.25">
      <c r="B26" s="57" t="s">
        <v>40</v>
      </c>
      <c r="C26" s="57" t="s">
        <v>52</v>
      </c>
      <c r="D26" s="57">
        <v>2753</v>
      </c>
      <c r="G26" s="57" t="s">
        <v>40</v>
      </c>
      <c r="H26" s="57" t="s">
        <v>52</v>
      </c>
      <c r="I26" s="57">
        <v>2945</v>
      </c>
    </row>
    <row r="27" spans="2:9" x14ac:dyDescent="0.25">
      <c r="B27" s="57" t="s">
        <v>39</v>
      </c>
      <c r="C27" s="57" t="s">
        <v>51</v>
      </c>
      <c r="D27" s="57">
        <v>1213</v>
      </c>
      <c r="G27" s="57" t="s">
        <v>39</v>
      </c>
      <c r="H27" s="57" t="s">
        <v>51</v>
      </c>
      <c r="I27" s="57">
        <v>1353</v>
      </c>
    </row>
    <row r="28" spans="2:9" x14ac:dyDescent="0.25">
      <c r="B28" s="57" t="s">
        <v>39</v>
      </c>
      <c r="C28" s="57" t="s">
        <v>52</v>
      </c>
      <c r="D28" s="57">
        <v>2735</v>
      </c>
      <c r="G28" s="57" t="s">
        <v>39</v>
      </c>
      <c r="H28" s="57" t="s">
        <v>52</v>
      </c>
      <c r="I28" s="57">
        <v>2460</v>
      </c>
    </row>
    <row r="33" spans="3:3" x14ac:dyDescent="0.25">
      <c r="C33" s="57" t="s">
        <v>395</v>
      </c>
    </row>
  </sheetData>
  <mergeCells count="2">
    <mergeCell ref="G5:I5"/>
    <mergeCell ref="B5:D5"/>
  </mergeCells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U50"/>
  <sheetViews>
    <sheetView showGridLines="0" topLeftCell="A4" zoomScale="55" zoomScaleNormal="55" workbookViewId="0">
      <selection activeCell="J38" sqref="J38"/>
    </sheetView>
  </sheetViews>
  <sheetFormatPr defaultColWidth="8.88671875" defaultRowHeight="13.8" x14ac:dyDescent="0.25"/>
  <cols>
    <col min="1" max="2" width="8.88671875" style="57"/>
    <col min="3" max="3" width="15.88671875" style="57" bestFit="1" customWidth="1"/>
    <col min="4" max="4" width="17.109375" style="57" customWidth="1"/>
    <col min="5" max="5" width="12.109375" style="57" customWidth="1"/>
    <col min="6" max="7" width="8.88671875" style="57"/>
    <col min="8" max="8" width="15.6640625" style="57" customWidth="1"/>
    <col min="9" max="9" width="19.33203125" style="57" customWidth="1"/>
    <col min="10" max="10" width="11.6640625" style="57" customWidth="1"/>
    <col min="11" max="12" width="8.88671875" style="57"/>
    <col min="13" max="13" width="17.44140625" style="57" customWidth="1"/>
    <col min="14" max="14" width="15.88671875" style="57" customWidth="1"/>
    <col min="15" max="15" width="13" style="57" customWidth="1"/>
    <col min="16" max="18" width="8.88671875" style="57"/>
    <col min="19" max="19" width="17.5546875" style="57" customWidth="1"/>
    <col min="20" max="20" width="18.44140625" style="57" customWidth="1"/>
    <col min="21" max="21" width="14.109375" style="57" customWidth="1"/>
    <col min="22" max="16384" width="8.88671875" style="57"/>
  </cols>
  <sheetData>
    <row r="3" spans="2:21" x14ac:dyDescent="0.25">
      <c r="B3" s="57" t="s">
        <v>86</v>
      </c>
    </row>
    <row r="5" spans="2:21" x14ac:dyDescent="0.25">
      <c r="C5" s="87" t="s">
        <v>13</v>
      </c>
      <c r="D5" s="87"/>
      <c r="H5" s="87" t="s">
        <v>11</v>
      </c>
      <c r="I5" s="87"/>
      <c r="M5" s="87" t="s">
        <v>12</v>
      </c>
      <c r="N5" s="87"/>
      <c r="R5" s="87" t="s">
        <v>10</v>
      </c>
      <c r="S5" s="87"/>
      <c r="T5" s="87"/>
      <c r="U5" s="87"/>
    </row>
    <row r="6" spans="2:21" ht="27.6" x14ac:dyDescent="0.25">
      <c r="B6" s="57" t="s">
        <v>2</v>
      </c>
      <c r="C6" s="57" t="s">
        <v>3</v>
      </c>
      <c r="D6" s="57" t="s">
        <v>15</v>
      </c>
      <c r="E6" s="59" t="s">
        <v>49</v>
      </c>
      <c r="G6" s="57" t="s">
        <v>2</v>
      </c>
      <c r="H6" s="57" t="s">
        <v>3</v>
      </c>
      <c r="I6" s="57" t="s">
        <v>15</v>
      </c>
      <c r="J6" s="59" t="s">
        <v>49</v>
      </c>
      <c r="L6" s="57" t="s">
        <v>2</v>
      </c>
      <c r="M6" s="57" t="s">
        <v>3</v>
      </c>
      <c r="N6" s="57" t="s">
        <v>15</v>
      </c>
      <c r="O6" s="59" t="s">
        <v>49</v>
      </c>
      <c r="R6" s="57" t="s">
        <v>2</v>
      </c>
      <c r="S6" s="57" t="s">
        <v>3</v>
      </c>
      <c r="T6" s="57" t="s">
        <v>15</v>
      </c>
      <c r="U6" s="59" t="s">
        <v>49</v>
      </c>
    </row>
    <row r="7" spans="2:21" x14ac:dyDescent="0.25">
      <c r="B7" s="57">
        <v>2010</v>
      </c>
      <c r="C7" s="57" t="s">
        <v>5</v>
      </c>
      <c r="D7" s="57" t="s">
        <v>65</v>
      </c>
      <c r="E7" s="57">
        <v>0.04</v>
      </c>
      <c r="G7" s="57">
        <v>2010</v>
      </c>
      <c r="H7" s="57" t="s">
        <v>5</v>
      </c>
      <c r="I7" s="57" t="s">
        <v>66</v>
      </c>
      <c r="J7" s="57">
        <v>0.06</v>
      </c>
      <c r="L7" s="57">
        <v>2010</v>
      </c>
      <c r="M7" s="57" t="s">
        <v>67</v>
      </c>
      <c r="N7" s="57" t="s">
        <v>66</v>
      </c>
      <c r="O7" s="57">
        <v>0.1</v>
      </c>
      <c r="R7" s="57">
        <v>2010</v>
      </c>
      <c r="S7" s="57" t="s">
        <v>67</v>
      </c>
      <c r="T7" s="57" t="s">
        <v>66</v>
      </c>
      <c r="U7" s="57">
        <v>0.26</v>
      </c>
    </row>
    <row r="8" spans="2:21" x14ac:dyDescent="0.25">
      <c r="B8" s="57">
        <v>2010</v>
      </c>
      <c r="C8" s="57" t="s">
        <v>6</v>
      </c>
      <c r="D8" s="57" t="s">
        <v>66</v>
      </c>
      <c r="E8" s="57">
        <v>0.21</v>
      </c>
      <c r="G8" s="57">
        <v>2010</v>
      </c>
      <c r="H8" s="57" t="s">
        <v>6</v>
      </c>
      <c r="I8" s="57" t="s">
        <v>66</v>
      </c>
      <c r="J8" s="57">
        <v>0.4</v>
      </c>
      <c r="L8" s="57">
        <v>2010</v>
      </c>
      <c r="M8" s="57" t="s">
        <v>6</v>
      </c>
      <c r="N8" s="57" t="s">
        <v>66</v>
      </c>
      <c r="O8" s="57">
        <v>0.26</v>
      </c>
      <c r="R8" s="57">
        <v>2010</v>
      </c>
      <c r="S8" s="57" t="s">
        <v>6</v>
      </c>
      <c r="T8" s="57" t="s">
        <v>66</v>
      </c>
      <c r="U8" s="57">
        <v>0.35</v>
      </c>
    </row>
    <row r="9" spans="2:21" x14ac:dyDescent="0.25">
      <c r="B9" s="57">
        <v>2010</v>
      </c>
      <c r="C9" s="57" t="s">
        <v>7</v>
      </c>
      <c r="D9" s="57" t="s">
        <v>65</v>
      </c>
      <c r="E9" s="57">
        <v>0.08</v>
      </c>
      <c r="G9" s="57">
        <v>2010</v>
      </c>
      <c r="H9" s="57" t="s">
        <v>7</v>
      </c>
      <c r="I9" s="57" t="s">
        <v>65</v>
      </c>
      <c r="J9" s="57">
        <v>0.13</v>
      </c>
      <c r="L9" s="57">
        <v>2010</v>
      </c>
      <c r="M9" s="57" t="s">
        <v>7</v>
      </c>
      <c r="N9" s="57" t="s">
        <v>66</v>
      </c>
      <c r="O9" s="57">
        <v>0.17</v>
      </c>
      <c r="R9" s="57">
        <v>2010</v>
      </c>
      <c r="S9" s="57" t="s">
        <v>7</v>
      </c>
      <c r="T9" s="57" t="s">
        <v>66</v>
      </c>
      <c r="U9" s="57">
        <v>0.33</v>
      </c>
    </row>
    <row r="10" spans="2:21" x14ac:dyDescent="0.25">
      <c r="B10" s="57">
        <v>2010</v>
      </c>
      <c r="C10" s="57" t="s">
        <v>7</v>
      </c>
      <c r="D10" s="57" t="s">
        <v>66</v>
      </c>
      <c r="E10" s="57">
        <v>0.09</v>
      </c>
      <c r="G10" s="57">
        <v>2010</v>
      </c>
      <c r="H10" s="57" t="s">
        <v>7</v>
      </c>
      <c r="I10" s="57" t="s">
        <v>66</v>
      </c>
      <c r="J10" s="57">
        <v>0.36</v>
      </c>
      <c r="L10" s="57">
        <v>2011</v>
      </c>
      <c r="M10" s="57" t="s">
        <v>67</v>
      </c>
      <c r="N10" s="57" t="s">
        <v>66</v>
      </c>
      <c r="O10" s="57">
        <v>0.1</v>
      </c>
      <c r="R10" s="57">
        <v>2011</v>
      </c>
      <c r="S10" s="57" t="s">
        <v>67</v>
      </c>
      <c r="T10" s="57" t="s">
        <v>66</v>
      </c>
      <c r="U10" s="57">
        <v>0.26</v>
      </c>
    </row>
    <row r="11" spans="2:21" x14ac:dyDescent="0.25">
      <c r="B11" s="57">
        <v>2011</v>
      </c>
      <c r="C11" s="57" t="s">
        <v>5</v>
      </c>
      <c r="D11" s="57" t="s">
        <v>66</v>
      </c>
      <c r="E11" s="57">
        <v>0.03</v>
      </c>
      <c r="G11" s="57">
        <v>2011</v>
      </c>
      <c r="H11" s="57" t="s">
        <v>5</v>
      </c>
      <c r="I11" s="57" t="s">
        <v>65</v>
      </c>
      <c r="J11" s="57">
        <v>0.02</v>
      </c>
      <c r="L11" s="57">
        <v>2011</v>
      </c>
      <c r="M11" s="57" t="s">
        <v>6</v>
      </c>
      <c r="N11" s="57" t="s">
        <v>66</v>
      </c>
      <c r="O11" s="57">
        <v>0.36</v>
      </c>
      <c r="R11" s="57">
        <v>2011</v>
      </c>
      <c r="S11" s="57" t="s">
        <v>6</v>
      </c>
      <c r="T11" s="57" t="s">
        <v>66</v>
      </c>
      <c r="U11" s="57">
        <v>0.36</v>
      </c>
    </row>
    <row r="12" spans="2:21" x14ac:dyDescent="0.25">
      <c r="B12" s="57">
        <v>2011</v>
      </c>
      <c r="C12" s="57" t="s">
        <v>6</v>
      </c>
      <c r="D12" s="57" t="s">
        <v>66</v>
      </c>
      <c r="E12" s="57">
        <v>0.23</v>
      </c>
      <c r="G12" s="57">
        <v>2011</v>
      </c>
      <c r="H12" s="57" t="s">
        <v>6</v>
      </c>
      <c r="I12" s="57" t="s">
        <v>66</v>
      </c>
      <c r="J12" s="57">
        <v>0.4</v>
      </c>
      <c r="L12" s="57">
        <v>2011</v>
      </c>
      <c r="M12" s="57" t="s">
        <v>7</v>
      </c>
      <c r="N12" s="57" t="s">
        <v>66</v>
      </c>
      <c r="O12" s="57">
        <v>0.16</v>
      </c>
      <c r="R12" s="57">
        <v>2011</v>
      </c>
      <c r="S12" s="57" t="s">
        <v>7</v>
      </c>
      <c r="T12" s="57" t="s">
        <v>66</v>
      </c>
      <c r="U12" s="57">
        <v>0.35</v>
      </c>
    </row>
    <row r="13" spans="2:21" x14ac:dyDescent="0.25">
      <c r="B13" s="57">
        <v>2011</v>
      </c>
      <c r="C13" s="57" t="s">
        <v>7</v>
      </c>
      <c r="D13" s="57" t="s">
        <v>65</v>
      </c>
      <c r="E13" s="57">
        <v>0.09</v>
      </c>
      <c r="G13" s="57">
        <v>2011</v>
      </c>
      <c r="H13" s="57" t="s">
        <v>7</v>
      </c>
      <c r="I13" s="57" t="s">
        <v>65</v>
      </c>
      <c r="J13" s="57">
        <v>0.16</v>
      </c>
      <c r="L13" s="57">
        <v>2012</v>
      </c>
      <c r="M13" s="57" t="s">
        <v>67</v>
      </c>
      <c r="N13" s="57" t="s">
        <v>66</v>
      </c>
      <c r="O13" s="57">
        <v>0.11</v>
      </c>
      <c r="R13" s="57">
        <v>2012</v>
      </c>
      <c r="S13" s="57" t="s">
        <v>67</v>
      </c>
      <c r="T13" s="57" t="s">
        <v>66</v>
      </c>
      <c r="U13" s="57">
        <v>0.22</v>
      </c>
    </row>
    <row r="14" spans="2:21" x14ac:dyDescent="0.25">
      <c r="B14" s="57">
        <v>2011</v>
      </c>
      <c r="C14" s="57" t="s">
        <v>7</v>
      </c>
      <c r="D14" s="57" t="s">
        <v>66</v>
      </c>
      <c r="E14" s="57">
        <v>0.08</v>
      </c>
      <c r="G14" s="57">
        <v>2011</v>
      </c>
      <c r="H14" s="57" t="s">
        <v>7</v>
      </c>
      <c r="I14" s="57" t="s">
        <v>66</v>
      </c>
      <c r="J14" s="57">
        <v>0.22</v>
      </c>
      <c r="L14" s="57">
        <v>2012</v>
      </c>
      <c r="M14" s="57" t="s">
        <v>6</v>
      </c>
      <c r="N14" s="57" t="s">
        <v>66</v>
      </c>
      <c r="O14" s="57">
        <v>0.23</v>
      </c>
      <c r="R14" s="57">
        <v>2012</v>
      </c>
      <c r="S14" s="57" t="s">
        <v>6</v>
      </c>
      <c r="T14" s="57" t="s">
        <v>66</v>
      </c>
      <c r="U14" s="57">
        <v>0.4</v>
      </c>
    </row>
    <row r="15" spans="2:21" x14ac:dyDescent="0.25">
      <c r="B15" s="57">
        <v>2012</v>
      </c>
      <c r="C15" s="57" t="s">
        <v>5</v>
      </c>
      <c r="D15" s="57" t="s">
        <v>66</v>
      </c>
      <c r="E15" s="57">
        <v>0.03</v>
      </c>
      <c r="G15" s="57">
        <v>2012</v>
      </c>
      <c r="H15" s="57" t="s">
        <v>5</v>
      </c>
      <c r="I15" s="57" t="s">
        <v>65</v>
      </c>
      <c r="J15" s="57">
        <v>0.05</v>
      </c>
      <c r="L15" s="57">
        <v>2012</v>
      </c>
      <c r="M15" s="57" t="s">
        <v>7</v>
      </c>
      <c r="N15" s="57" t="s">
        <v>66</v>
      </c>
      <c r="O15" s="57">
        <v>0.14000000000000001</v>
      </c>
      <c r="R15" s="57">
        <v>2012</v>
      </c>
      <c r="S15" s="57" t="s">
        <v>7</v>
      </c>
      <c r="T15" s="57" t="s">
        <v>66</v>
      </c>
      <c r="U15" s="57">
        <v>0.32</v>
      </c>
    </row>
    <row r="16" spans="2:21" x14ac:dyDescent="0.25">
      <c r="B16" s="57">
        <v>2012</v>
      </c>
      <c r="C16" s="57" t="s">
        <v>6</v>
      </c>
      <c r="D16" s="57" t="s">
        <v>66</v>
      </c>
      <c r="E16" s="57">
        <v>0.2</v>
      </c>
      <c r="G16" s="57">
        <v>2012</v>
      </c>
      <c r="H16" s="57" t="s">
        <v>6</v>
      </c>
      <c r="I16" s="57" t="s">
        <v>66</v>
      </c>
      <c r="J16" s="57">
        <v>0.4</v>
      </c>
      <c r="L16" s="57">
        <v>2013</v>
      </c>
      <c r="M16" s="57" t="s">
        <v>67</v>
      </c>
      <c r="N16" s="57" t="s">
        <v>66</v>
      </c>
      <c r="O16" s="57">
        <v>0.1</v>
      </c>
      <c r="R16" s="57">
        <v>2013</v>
      </c>
      <c r="S16" s="57" t="s">
        <v>67</v>
      </c>
      <c r="T16" s="57" t="s">
        <v>66</v>
      </c>
      <c r="U16" s="57">
        <v>0.2</v>
      </c>
    </row>
    <row r="17" spans="2:21" x14ac:dyDescent="0.25">
      <c r="B17" s="57">
        <v>2012</v>
      </c>
      <c r="C17" s="57" t="s">
        <v>7</v>
      </c>
      <c r="D17" s="57" t="s">
        <v>66</v>
      </c>
      <c r="E17" s="57">
        <v>0.09</v>
      </c>
      <c r="G17" s="57">
        <v>2012</v>
      </c>
      <c r="H17" s="57" t="s">
        <v>7</v>
      </c>
      <c r="I17" s="57" t="s">
        <v>66</v>
      </c>
      <c r="J17" s="57">
        <v>0.22</v>
      </c>
      <c r="L17" s="57">
        <v>2013</v>
      </c>
      <c r="M17" s="57" t="s">
        <v>6</v>
      </c>
      <c r="N17" s="57" t="s">
        <v>66</v>
      </c>
      <c r="O17" s="57">
        <v>0.32</v>
      </c>
      <c r="R17" s="57">
        <v>2013</v>
      </c>
      <c r="S17" s="57" t="s">
        <v>6</v>
      </c>
      <c r="T17" s="57" t="s">
        <v>66</v>
      </c>
      <c r="U17" s="57">
        <v>0.34</v>
      </c>
    </row>
    <row r="18" spans="2:21" x14ac:dyDescent="0.25">
      <c r="B18" s="57">
        <v>2012</v>
      </c>
      <c r="C18" s="57" t="s">
        <v>7</v>
      </c>
      <c r="D18" s="57" t="s">
        <v>65</v>
      </c>
      <c r="E18" s="57">
        <v>0.09</v>
      </c>
      <c r="G18" s="57">
        <v>2012</v>
      </c>
      <c r="H18" s="57" t="s">
        <v>7</v>
      </c>
      <c r="I18" s="57" t="s">
        <v>65</v>
      </c>
      <c r="J18" s="57">
        <v>0.14000000000000001</v>
      </c>
      <c r="L18" s="57">
        <v>2013</v>
      </c>
      <c r="M18" s="57" t="s">
        <v>7</v>
      </c>
      <c r="N18" s="57" t="s">
        <v>66</v>
      </c>
      <c r="O18" s="57">
        <v>0.19</v>
      </c>
      <c r="R18" s="57">
        <v>2013</v>
      </c>
      <c r="S18" s="57" t="s">
        <v>7</v>
      </c>
      <c r="T18" s="57" t="s">
        <v>66</v>
      </c>
      <c r="U18" s="57">
        <v>0.25</v>
      </c>
    </row>
    <row r="19" spans="2:21" x14ac:dyDescent="0.25">
      <c r="B19" s="57">
        <v>2013</v>
      </c>
      <c r="C19" s="57" t="s">
        <v>5</v>
      </c>
      <c r="D19" s="57" t="s">
        <v>66</v>
      </c>
      <c r="E19" s="57">
        <v>0.03</v>
      </c>
      <c r="G19" s="57">
        <v>2013</v>
      </c>
      <c r="H19" s="57" t="s">
        <v>5</v>
      </c>
      <c r="I19" s="57" t="s">
        <v>65</v>
      </c>
      <c r="J19" s="57">
        <v>0.05</v>
      </c>
      <c r="L19" s="57">
        <v>2014</v>
      </c>
      <c r="M19" s="57" t="s">
        <v>67</v>
      </c>
      <c r="N19" s="57" t="s">
        <v>66</v>
      </c>
      <c r="O19" s="57">
        <v>0.09</v>
      </c>
      <c r="R19" s="57">
        <v>2014</v>
      </c>
      <c r="S19" s="57" t="s">
        <v>67</v>
      </c>
      <c r="T19" s="57" t="s">
        <v>66</v>
      </c>
      <c r="U19" s="57">
        <v>0.13</v>
      </c>
    </row>
    <row r="20" spans="2:21" x14ac:dyDescent="0.25">
      <c r="B20" s="57">
        <v>2013</v>
      </c>
      <c r="C20" s="57" t="s">
        <v>6</v>
      </c>
      <c r="D20" s="57" t="s">
        <v>66</v>
      </c>
      <c r="E20" s="57">
        <v>0.26</v>
      </c>
      <c r="G20" s="57">
        <v>2013</v>
      </c>
      <c r="H20" s="57" t="s">
        <v>6</v>
      </c>
      <c r="I20" s="57" t="s">
        <v>66</v>
      </c>
      <c r="J20" s="57">
        <v>0.4</v>
      </c>
      <c r="L20" s="57">
        <v>2014</v>
      </c>
      <c r="M20" s="57" t="s">
        <v>6</v>
      </c>
      <c r="N20" s="57" t="s">
        <v>66</v>
      </c>
      <c r="O20" s="57">
        <v>0.21</v>
      </c>
      <c r="R20" s="57">
        <v>2014</v>
      </c>
      <c r="S20" s="57" t="s">
        <v>6</v>
      </c>
      <c r="T20" s="57" t="s">
        <v>66</v>
      </c>
      <c r="U20" s="57">
        <v>0.36</v>
      </c>
    </row>
    <row r="21" spans="2:21" x14ac:dyDescent="0.25">
      <c r="B21" s="57">
        <v>2013</v>
      </c>
      <c r="C21" s="57" t="s">
        <v>7</v>
      </c>
      <c r="D21" s="57" t="s">
        <v>66</v>
      </c>
      <c r="E21" s="57">
        <v>0.08</v>
      </c>
      <c r="G21" s="57">
        <v>2013</v>
      </c>
      <c r="H21" s="57" t="s">
        <v>7</v>
      </c>
      <c r="I21" s="57" t="s">
        <v>65</v>
      </c>
      <c r="J21" s="57">
        <v>0.18</v>
      </c>
      <c r="L21" s="57">
        <v>2014</v>
      </c>
      <c r="M21" s="57" t="s">
        <v>7</v>
      </c>
      <c r="N21" s="57" t="s">
        <v>66</v>
      </c>
      <c r="O21" s="57">
        <v>0.15</v>
      </c>
      <c r="R21" s="57">
        <v>2014</v>
      </c>
      <c r="S21" s="57" t="s">
        <v>7</v>
      </c>
      <c r="T21" s="57" t="s">
        <v>66</v>
      </c>
      <c r="U21" s="57">
        <v>0.25</v>
      </c>
    </row>
    <row r="22" spans="2:21" x14ac:dyDescent="0.25">
      <c r="B22" s="57">
        <v>2013</v>
      </c>
      <c r="C22" s="57" t="s">
        <v>7</v>
      </c>
      <c r="D22" s="57" t="s">
        <v>65</v>
      </c>
      <c r="E22" s="57">
        <v>0.08</v>
      </c>
      <c r="G22" s="57">
        <v>2013</v>
      </c>
      <c r="H22" s="57" t="s">
        <v>7</v>
      </c>
      <c r="I22" s="57" t="s">
        <v>66</v>
      </c>
      <c r="J22" s="57">
        <v>0.18</v>
      </c>
      <c r="L22" s="57">
        <v>2015</v>
      </c>
      <c r="M22" s="57" t="s">
        <v>67</v>
      </c>
      <c r="N22" s="57" t="s">
        <v>66</v>
      </c>
      <c r="O22" s="57">
        <v>0.11</v>
      </c>
      <c r="R22" s="57">
        <v>2015</v>
      </c>
      <c r="S22" s="57" t="s">
        <v>67</v>
      </c>
      <c r="T22" s="57" t="s">
        <v>66</v>
      </c>
      <c r="U22" s="57">
        <v>0.18</v>
      </c>
    </row>
    <row r="23" spans="2:21" x14ac:dyDescent="0.25">
      <c r="B23" s="57">
        <v>2014</v>
      </c>
      <c r="C23" s="57" t="s">
        <v>5</v>
      </c>
      <c r="D23" s="57" t="s">
        <v>66</v>
      </c>
      <c r="E23" s="57">
        <v>0.03</v>
      </c>
      <c r="G23" s="57">
        <v>2014</v>
      </c>
      <c r="H23" s="57" t="s">
        <v>5</v>
      </c>
      <c r="I23" s="57" t="s">
        <v>65</v>
      </c>
      <c r="J23" s="57">
        <v>0.06</v>
      </c>
      <c r="L23" s="57">
        <v>2015</v>
      </c>
      <c r="M23" s="57" t="s">
        <v>6</v>
      </c>
      <c r="N23" s="57" t="s">
        <v>66</v>
      </c>
      <c r="O23" s="57">
        <v>0.25</v>
      </c>
      <c r="R23" s="57">
        <v>2015</v>
      </c>
      <c r="S23" s="57" t="s">
        <v>6</v>
      </c>
      <c r="T23" s="57" t="s">
        <v>66</v>
      </c>
      <c r="U23" s="57">
        <v>0.32</v>
      </c>
    </row>
    <row r="24" spans="2:21" x14ac:dyDescent="0.25">
      <c r="B24" s="57">
        <v>2014</v>
      </c>
      <c r="C24" s="57" t="s">
        <v>6</v>
      </c>
      <c r="D24" s="57" t="s">
        <v>65</v>
      </c>
      <c r="E24" s="57">
        <v>0.17</v>
      </c>
      <c r="G24" s="57">
        <v>2014</v>
      </c>
      <c r="H24" s="57" t="s">
        <v>6</v>
      </c>
      <c r="I24" s="57" t="s">
        <v>66</v>
      </c>
      <c r="J24" s="57">
        <v>0.4</v>
      </c>
      <c r="L24" s="57">
        <v>2015</v>
      </c>
      <c r="M24" s="57" t="s">
        <v>7</v>
      </c>
      <c r="N24" s="57" t="s">
        <v>66</v>
      </c>
      <c r="O24" s="57">
        <v>0.18</v>
      </c>
      <c r="R24" s="57">
        <v>2015</v>
      </c>
      <c r="S24" s="57" t="s">
        <v>7</v>
      </c>
      <c r="T24" s="57" t="s">
        <v>66</v>
      </c>
      <c r="U24" s="57">
        <v>0.25</v>
      </c>
    </row>
    <row r="25" spans="2:21" x14ac:dyDescent="0.25">
      <c r="B25" s="57">
        <v>2014</v>
      </c>
      <c r="C25" s="57" t="s">
        <v>7</v>
      </c>
      <c r="D25" s="57" t="s">
        <v>65</v>
      </c>
      <c r="E25" s="57">
        <v>7.0000000000000007E-2</v>
      </c>
      <c r="G25" s="57">
        <v>2014</v>
      </c>
      <c r="H25" s="57" t="s">
        <v>7</v>
      </c>
      <c r="I25" s="57" t="s">
        <v>66</v>
      </c>
      <c r="J25" s="57">
        <v>0.16</v>
      </c>
      <c r="L25" s="57">
        <v>2016</v>
      </c>
      <c r="M25" s="57" t="s">
        <v>67</v>
      </c>
      <c r="N25" s="57" t="s">
        <v>66</v>
      </c>
      <c r="O25" s="57">
        <v>0.13</v>
      </c>
      <c r="R25" s="57">
        <v>2016</v>
      </c>
      <c r="S25" s="57" t="s">
        <v>67</v>
      </c>
      <c r="T25" s="57" t="s">
        <v>66</v>
      </c>
      <c r="U25" s="57">
        <v>0.21</v>
      </c>
    </row>
    <row r="26" spans="2:21" x14ac:dyDescent="0.25">
      <c r="B26" s="57">
        <v>2014</v>
      </c>
      <c r="C26" s="57" t="s">
        <v>7</v>
      </c>
      <c r="D26" s="57" t="s">
        <v>66</v>
      </c>
      <c r="E26" s="57">
        <v>0.08</v>
      </c>
      <c r="G26" s="57">
        <v>2014</v>
      </c>
      <c r="H26" s="57" t="s">
        <v>7</v>
      </c>
      <c r="I26" s="57" t="s">
        <v>65</v>
      </c>
      <c r="J26" s="57">
        <v>0.17</v>
      </c>
      <c r="L26" s="57">
        <v>2016</v>
      </c>
      <c r="M26" s="57" t="s">
        <v>6</v>
      </c>
      <c r="N26" s="57" t="s">
        <v>66</v>
      </c>
      <c r="O26" s="57">
        <v>0.24</v>
      </c>
      <c r="R26" s="57">
        <v>2016</v>
      </c>
      <c r="S26" s="57" t="s">
        <v>6</v>
      </c>
      <c r="T26" s="57" t="s">
        <v>66</v>
      </c>
      <c r="U26" s="57">
        <v>0.34</v>
      </c>
    </row>
    <row r="27" spans="2:21" x14ac:dyDescent="0.25">
      <c r="B27" s="57">
        <v>2015</v>
      </c>
      <c r="C27" s="57" t="s">
        <v>5</v>
      </c>
      <c r="D27" s="57" t="s">
        <v>66</v>
      </c>
      <c r="E27" s="57">
        <v>0.04</v>
      </c>
      <c r="G27" s="57">
        <v>2015</v>
      </c>
      <c r="H27" s="57" t="s">
        <v>5</v>
      </c>
      <c r="I27" s="57" t="s">
        <v>66</v>
      </c>
      <c r="J27" s="57">
        <v>0.04</v>
      </c>
      <c r="L27" s="57">
        <v>2016</v>
      </c>
      <c r="M27" s="57" t="s">
        <v>7</v>
      </c>
      <c r="N27" s="57" t="s">
        <v>66</v>
      </c>
      <c r="O27" s="57">
        <v>0.15</v>
      </c>
      <c r="R27" s="57">
        <v>2016</v>
      </c>
      <c r="S27" s="57" t="s">
        <v>7</v>
      </c>
      <c r="T27" s="57" t="s">
        <v>66</v>
      </c>
      <c r="U27" s="57">
        <v>0.27</v>
      </c>
    </row>
    <row r="28" spans="2:21" x14ac:dyDescent="0.25">
      <c r="B28" s="57">
        <v>2015</v>
      </c>
      <c r="C28" s="57" t="s">
        <v>6</v>
      </c>
      <c r="D28" s="57" t="s">
        <v>65</v>
      </c>
      <c r="E28" s="57">
        <v>0.22</v>
      </c>
      <c r="G28" s="57">
        <v>2015</v>
      </c>
      <c r="H28" s="57" t="s">
        <v>6</v>
      </c>
      <c r="I28" s="57" t="s">
        <v>66</v>
      </c>
      <c r="J28" s="57">
        <v>3.9E-2</v>
      </c>
      <c r="L28" s="57">
        <v>2017</v>
      </c>
      <c r="M28" s="57" t="s">
        <v>67</v>
      </c>
      <c r="N28" s="57" t="s">
        <v>66</v>
      </c>
      <c r="O28" s="57">
        <v>0.11</v>
      </c>
      <c r="R28" s="57">
        <v>2017</v>
      </c>
      <c r="S28" s="57" t="s">
        <v>67</v>
      </c>
      <c r="T28" s="57" t="s">
        <v>66</v>
      </c>
      <c r="U28" s="57">
        <v>0.16</v>
      </c>
    </row>
    <row r="29" spans="2:21" x14ac:dyDescent="0.25">
      <c r="B29" s="57">
        <v>2015</v>
      </c>
      <c r="C29" s="57" t="s">
        <v>7</v>
      </c>
      <c r="D29" s="57" t="s">
        <v>66</v>
      </c>
      <c r="E29" s="57">
        <v>7.0000000000000007E-2</v>
      </c>
      <c r="G29" s="57">
        <v>2015</v>
      </c>
      <c r="H29" s="57" t="s">
        <v>7</v>
      </c>
      <c r="I29" s="57" t="s">
        <v>66</v>
      </c>
      <c r="J29" s="57">
        <v>0.13</v>
      </c>
      <c r="L29" s="57">
        <v>2017</v>
      </c>
      <c r="M29" s="57" t="s">
        <v>6</v>
      </c>
      <c r="N29" s="57" t="s">
        <v>66</v>
      </c>
      <c r="O29" s="57">
        <v>0.24</v>
      </c>
      <c r="R29" s="57">
        <v>2017</v>
      </c>
      <c r="S29" s="57" t="s">
        <v>6</v>
      </c>
      <c r="T29" s="57" t="s">
        <v>66</v>
      </c>
      <c r="U29" s="57">
        <v>0.26</v>
      </c>
    </row>
    <row r="30" spans="2:21" x14ac:dyDescent="0.25">
      <c r="B30" s="57">
        <v>2015</v>
      </c>
      <c r="C30" s="57" t="s">
        <v>7</v>
      </c>
      <c r="D30" s="57" t="s">
        <v>65</v>
      </c>
      <c r="E30" s="57">
        <v>7.0000000000000007E-2</v>
      </c>
      <c r="G30" s="57">
        <v>2015</v>
      </c>
      <c r="H30" s="57" t="s">
        <v>7</v>
      </c>
      <c r="I30" s="57" t="s">
        <v>65</v>
      </c>
      <c r="J30" s="57">
        <v>0.12</v>
      </c>
      <c r="L30" s="57">
        <v>2017</v>
      </c>
      <c r="M30" s="57" t="s">
        <v>7</v>
      </c>
      <c r="N30" s="57" t="s">
        <v>66</v>
      </c>
      <c r="O30" s="57">
        <v>0.14000000000000001</v>
      </c>
      <c r="R30" s="57">
        <v>2017</v>
      </c>
      <c r="S30" s="57" t="s">
        <v>7</v>
      </c>
      <c r="T30" s="57" t="s">
        <v>66</v>
      </c>
      <c r="U30" s="57">
        <v>0.22</v>
      </c>
    </row>
    <row r="31" spans="2:21" x14ac:dyDescent="0.25">
      <c r="B31" s="57">
        <v>2016</v>
      </c>
      <c r="C31" s="57" t="s">
        <v>5</v>
      </c>
      <c r="D31" s="57" t="s">
        <v>66</v>
      </c>
      <c r="E31" s="57">
        <v>0.02</v>
      </c>
      <c r="G31" s="57">
        <v>2016</v>
      </c>
      <c r="H31" s="57" t="s">
        <v>5</v>
      </c>
      <c r="I31" s="57" t="s">
        <v>66</v>
      </c>
      <c r="J31" s="57">
        <v>0.05</v>
      </c>
      <c r="L31" s="57">
        <v>2019</v>
      </c>
      <c r="M31" s="57" t="s">
        <v>67</v>
      </c>
      <c r="N31" s="57" t="s">
        <v>65</v>
      </c>
      <c r="O31" s="57">
        <v>0.11</v>
      </c>
      <c r="R31" s="57">
        <v>2017</v>
      </c>
      <c r="S31" s="57" t="s">
        <v>7</v>
      </c>
      <c r="T31" s="57" t="s">
        <v>65</v>
      </c>
      <c r="U31" s="57">
        <v>0.23</v>
      </c>
    </row>
    <row r="32" spans="2:21" x14ac:dyDescent="0.25">
      <c r="B32" s="57">
        <v>2016</v>
      </c>
      <c r="C32" s="57" t="s">
        <v>6</v>
      </c>
      <c r="D32" s="57" t="s">
        <v>66</v>
      </c>
      <c r="E32" s="57">
        <v>0.26</v>
      </c>
      <c r="G32" s="57">
        <v>2016</v>
      </c>
      <c r="H32" s="57" t="s">
        <v>6</v>
      </c>
      <c r="I32" s="57" t="s">
        <v>66</v>
      </c>
      <c r="J32" s="57">
        <v>0.4</v>
      </c>
      <c r="L32" s="57">
        <v>2019</v>
      </c>
      <c r="M32" s="57" t="s">
        <v>6</v>
      </c>
      <c r="N32" s="57" t="s">
        <v>65</v>
      </c>
      <c r="O32" s="57">
        <v>0.19</v>
      </c>
      <c r="R32" s="57">
        <v>2019</v>
      </c>
      <c r="S32" s="57" t="s">
        <v>67</v>
      </c>
      <c r="T32" s="57" t="s">
        <v>65</v>
      </c>
      <c r="U32" s="57">
        <v>0.13</v>
      </c>
    </row>
    <row r="33" spans="2:21" x14ac:dyDescent="0.25">
      <c r="B33" s="57">
        <v>2016</v>
      </c>
      <c r="C33" s="57" t="s">
        <v>7</v>
      </c>
      <c r="D33" s="57" t="s">
        <v>65</v>
      </c>
      <c r="E33" s="57">
        <v>0.06</v>
      </c>
      <c r="G33" s="57">
        <v>2016</v>
      </c>
      <c r="H33" s="57" t="s">
        <v>7</v>
      </c>
      <c r="I33" s="57" t="s">
        <v>66</v>
      </c>
      <c r="J33" s="57">
        <v>0.12</v>
      </c>
      <c r="L33" s="57">
        <v>2019</v>
      </c>
      <c r="M33" s="57" t="s">
        <v>7</v>
      </c>
      <c r="N33" s="57" t="s">
        <v>65</v>
      </c>
      <c r="O33" s="57">
        <v>0.16</v>
      </c>
      <c r="R33" s="57">
        <v>2019</v>
      </c>
      <c r="S33" s="57" t="s">
        <v>6</v>
      </c>
      <c r="T33" s="57" t="s">
        <v>65</v>
      </c>
      <c r="U33" s="57">
        <v>0.31</v>
      </c>
    </row>
    <row r="34" spans="2:21" x14ac:dyDescent="0.25">
      <c r="B34" s="57">
        <v>2016</v>
      </c>
      <c r="C34" s="57" t="s">
        <v>7</v>
      </c>
      <c r="D34" s="57" t="s">
        <v>66</v>
      </c>
      <c r="E34" s="57">
        <v>7.0000000000000007E-2</v>
      </c>
      <c r="G34" s="57">
        <v>2016</v>
      </c>
      <c r="H34" s="57" t="s">
        <v>7</v>
      </c>
      <c r="I34" s="57" t="s">
        <v>65</v>
      </c>
      <c r="J34" s="57">
        <v>0.11</v>
      </c>
      <c r="L34" s="57">
        <v>2020</v>
      </c>
      <c r="M34" s="57" t="s">
        <v>67</v>
      </c>
      <c r="N34" s="57" t="s">
        <v>65</v>
      </c>
      <c r="O34" s="57">
        <v>0.06</v>
      </c>
      <c r="R34" s="57">
        <v>2019</v>
      </c>
      <c r="S34" s="57" t="s">
        <v>7</v>
      </c>
      <c r="T34" s="57" t="s">
        <v>65</v>
      </c>
      <c r="U34" s="57">
        <v>0.2</v>
      </c>
    </row>
    <row r="35" spans="2:21" x14ac:dyDescent="0.25">
      <c r="B35" s="57">
        <v>2017</v>
      </c>
      <c r="C35" s="57" t="s">
        <v>5</v>
      </c>
      <c r="D35" s="57" t="s">
        <v>66</v>
      </c>
      <c r="E35" s="57">
        <v>0.04</v>
      </c>
      <c r="G35" s="57">
        <v>2017</v>
      </c>
      <c r="H35" s="57" t="s">
        <v>5</v>
      </c>
      <c r="I35" s="57" t="s">
        <v>65</v>
      </c>
      <c r="J35" s="57">
        <v>0.04</v>
      </c>
      <c r="L35" s="57">
        <v>2020</v>
      </c>
      <c r="M35" s="57" t="s">
        <v>6</v>
      </c>
      <c r="N35" s="57" t="s">
        <v>65</v>
      </c>
      <c r="O35" s="57">
        <v>0.05</v>
      </c>
      <c r="R35" s="57">
        <v>2020</v>
      </c>
      <c r="S35" s="57" t="s">
        <v>67</v>
      </c>
      <c r="T35" s="57" t="s">
        <v>65</v>
      </c>
      <c r="U35" s="57">
        <v>0.06</v>
      </c>
    </row>
    <row r="36" spans="2:21" x14ac:dyDescent="0.25">
      <c r="B36" s="57">
        <v>2017</v>
      </c>
      <c r="C36" s="57" t="s">
        <v>6</v>
      </c>
      <c r="D36" s="57" t="s">
        <v>65</v>
      </c>
      <c r="E36" s="57">
        <v>0.2</v>
      </c>
      <c r="G36" s="57">
        <v>2017</v>
      </c>
      <c r="H36" s="57" t="s">
        <v>6</v>
      </c>
      <c r="I36" s="57" t="s">
        <v>66</v>
      </c>
      <c r="J36" s="57">
        <v>0.35</v>
      </c>
      <c r="L36" s="57">
        <v>2020</v>
      </c>
      <c r="M36" s="57" t="s">
        <v>7</v>
      </c>
      <c r="N36" s="57" t="s">
        <v>65</v>
      </c>
      <c r="O36" s="57">
        <v>7.0000000000000007E-2</v>
      </c>
      <c r="R36" s="57">
        <v>2020</v>
      </c>
      <c r="S36" s="57" t="s">
        <v>6</v>
      </c>
      <c r="T36" s="57" t="s">
        <v>65</v>
      </c>
      <c r="U36" s="57">
        <v>0.14000000000000001</v>
      </c>
    </row>
    <row r="37" spans="2:21" x14ac:dyDescent="0.25">
      <c r="B37" s="57">
        <v>2017</v>
      </c>
      <c r="C37" s="57" t="s">
        <v>7</v>
      </c>
      <c r="D37" s="57" t="s">
        <v>66</v>
      </c>
      <c r="E37" s="57">
        <v>7.0000000000000007E-2</v>
      </c>
      <c r="G37" s="57">
        <v>2017</v>
      </c>
      <c r="H37" s="57" t="s">
        <v>7</v>
      </c>
      <c r="I37" s="57" t="s">
        <v>65</v>
      </c>
      <c r="J37" s="57">
        <v>0.09</v>
      </c>
      <c r="L37" s="57">
        <v>2021</v>
      </c>
      <c r="M37" s="57" t="s">
        <v>67</v>
      </c>
      <c r="N37" s="57" t="s">
        <v>65</v>
      </c>
      <c r="O37" s="57">
        <v>7.0000000000000007E-2</v>
      </c>
      <c r="R37" s="57">
        <v>2020</v>
      </c>
      <c r="S37" s="57" t="s">
        <v>7</v>
      </c>
      <c r="T37" s="57" t="s">
        <v>65</v>
      </c>
      <c r="U37" s="57">
        <v>0.12</v>
      </c>
    </row>
    <row r="38" spans="2:21" x14ac:dyDescent="0.25">
      <c r="B38" s="57">
        <v>2017</v>
      </c>
      <c r="C38" s="57" t="s">
        <v>7</v>
      </c>
      <c r="D38" s="57" t="s">
        <v>65</v>
      </c>
      <c r="E38" s="57">
        <v>0.06</v>
      </c>
      <c r="G38" s="57">
        <v>2017</v>
      </c>
      <c r="H38" s="57" t="s">
        <v>7</v>
      </c>
      <c r="I38" s="57" t="s">
        <v>66</v>
      </c>
      <c r="J38" s="57">
        <v>0.1</v>
      </c>
      <c r="L38" s="57">
        <v>2021</v>
      </c>
      <c r="M38" s="57" t="s">
        <v>6</v>
      </c>
      <c r="N38" s="57" t="s">
        <v>65</v>
      </c>
      <c r="O38" s="57">
        <v>0.1</v>
      </c>
      <c r="R38" s="57">
        <v>2022</v>
      </c>
      <c r="S38" s="57" t="s">
        <v>67</v>
      </c>
      <c r="T38" s="57" t="s">
        <v>65</v>
      </c>
      <c r="U38" s="57">
        <v>0.08</v>
      </c>
    </row>
    <row r="39" spans="2:21" x14ac:dyDescent="0.25">
      <c r="B39" s="57">
        <v>2018</v>
      </c>
      <c r="C39" s="57" t="s">
        <v>5</v>
      </c>
      <c r="D39" s="57" t="s">
        <v>65</v>
      </c>
      <c r="E39" s="57">
        <v>0.04</v>
      </c>
      <c r="G39" s="57">
        <v>2018</v>
      </c>
      <c r="H39" s="57" t="s">
        <v>5</v>
      </c>
      <c r="I39" s="57" t="s">
        <v>65</v>
      </c>
      <c r="J39" s="57">
        <v>0.02</v>
      </c>
      <c r="L39" s="57">
        <v>2021</v>
      </c>
      <c r="M39" s="57" t="s">
        <v>7</v>
      </c>
      <c r="N39" s="57" t="s">
        <v>65</v>
      </c>
      <c r="O39" s="57">
        <v>0.08</v>
      </c>
      <c r="R39" s="57">
        <v>2022</v>
      </c>
      <c r="S39" s="57" t="s">
        <v>6</v>
      </c>
      <c r="T39" s="57" t="s">
        <v>65</v>
      </c>
      <c r="U39" s="57">
        <v>0.09</v>
      </c>
    </row>
    <row r="40" spans="2:21" x14ac:dyDescent="0.25">
      <c r="B40" s="57">
        <v>2018</v>
      </c>
      <c r="C40" s="57" t="s">
        <v>6</v>
      </c>
      <c r="D40" s="57" t="s">
        <v>65</v>
      </c>
      <c r="E40" s="57">
        <v>0.09</v>
      </c>
      <c r="G40" s="57">
        <v>2018</v>
      </c>
      <c r="H40" s="57" t="s">
        <v>6</v>
      </c>
      <c r="I40" s="57" t="s">
        <v>65</v>
      </c>
      <c r="J40" s="57">
        <v>0.17</v>
      </c>
      <c r="R40" s="57">
        <v>2022</v>
      </c>
      <c r="S40" s="57" t="s">
        <v>7</v>
      </c>
      <c r="T40" s="57" t="s">
        <v>65</v>
      </c>
      <c r="U40" s="57">
        <v>7.0000000000000007E-2</v>
      </c>
    </row>
    <row r="41" spans="2:21" x14ac:dyDescent="0.25">
      <c r="B41" s="57">
        <v>2018</v>
      </c>
      <c r="C41" s="57" t="s">
        <v>7</v>
      </c>
      <c r="D41" s="57" t="s">
        <v>65</v>
      </c>
      <c r="E41" s="57">
        <v>0.06</v>
      </c>
      <c r="G41" s="57">
        <v>2018</v>
      </c>
      <c r="H41" s="57" t="s">
        <v>7</v>
      </c>
      <c r="I41" s="57" t="s">
        <v>65</v>
      </c>
      <c r="J41" s="57">
        <v>7.0000000000000007E-2</v>
      </c>
    </row>
    <row r="42" spans="2:21" x14ac:dyDescent="0.25">
      <c r="B42" s="57">
        <v>2019</v>
      </c>
      <c r="C42" s="57" t="s">
        <v>5</v>
      </c>
      <c r="D42" s="57" t="s">
        <v>65</v>
      </c>
      <c r="E42" s="57">
        <v>0.03</v>
      </c>
      <c r="G42" s="57">
        <v>2019</v>
      </c>
      <c r="H42" s="57" t="s">
        <v>5</v>
      </c>
      <c r="I42" s="57" t="s">
        <v>65</v>
      </c>
      <c r="J42" s="57">
        <v>0.02</v>
      </c>
    </row>
    <row r="43" spans="2:21" x14ac:dyDescent="0.25">
      <c r="B43" s="57">
        <v>2019</v>
      </c>
      <c r="C43" s="57" t="s">
        <v>6</v>
      </c>
      <c r="D43" s="57" t="s">
        <v>65</v>
      </c>
      <c r="E43" s="57">
        <v>0.08</v>
      </c>
      <c r="G43" s="57">
        <v>2019</v>
      </c>
      <c r="H43" s="57" t="s">
        <v>6</v>
      </c>
      <c r="I43" s="57" t="s">
        <v>65</v>
      </c>
      <c r="J43" s="57">
        <v>0.18</v>
      </c>
    </row>
    <row r="44" spans="2:21" x14ac:dyDescent="0.25">
      <c r="B44" s="57">
        <v>2019</v>
      </c>
      <c r="C44" s="57" t="s">
        <v>7</v>
      </c>
      <c r="D44" s="57" t="s">
        <v>65</v>
      </c>
      <c r="E44" s="57">
        <v>0.05</v>
      </c>
      <c r="G44" s="57">
        <v>2019</v>
      </c>
      <c r="H44" s="57" t="s">
        <v>7</v>
      </c>
      <c r="I44" s="57" t="s">
        <v>65</v>
      </c>
      <c r="J44" s="57">
        <v>0.05</v>
      </c>
    </row>
    <row r="45" spans="2:21" x14ac:dyDescent="0.25">
      <c r="B45" s="57">
        <v>2020</v>
      </c>
      <c r="C45" s="57" t="s">
        <v>5</v>
      </c>
      <c r="D45" s="57" t="s">
        <v>65</v>
      </c>
      <c r="E45" s="57">
        <v>0.02</v>
      </c>
    </row>
    <row r="46" spans="2:21" x14ac:dyDescent="0.25">
      <c r="B46" s="57">
        <v>2020</v>
      </c>
      <c r="C46" s="57" t="s">
        <v>6</v>
      </c>
      <c r="D46" s="57" t="s">
        <v>65</v>
      </c>
      <c r="E46" s="57">
        <v>0.1</v>
      </c>
    </row>
    <row r="47" spans="2:21" x14ac:dyDescent="0.25">
      <c r="B47" s="57">
        <v>2020</v>
      </c>
      <c r="C47" s="57" t="s">
        <v>7</v>
      </c>
      <c r="D47" s="57" t="s">
        <v>65</v>
      </c>
      <c r="E47" s="57">
        <v>0.05</v>
      </c>
    </row>
    <row r="50" spans="4:4" x14ac:dyDescent="0.25">
      <c r="D50" s="57" t="s">
        <v>565</v>
      </c>
    </row>
  </sheetData>
  <mergeCells count="4">
    <mergeCell ref="C5:D5"/>
    <mergeCell ref="H5:I5"/>
    <mergeCell ref="M5:N5"/>
    <mergeCell ref="R5:U5"/>
  </mergeCells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N19"/>
  <sheetViews>
    <sheetView showGridLines="0" workbookViewId="0">
      <selection activeCell="H9" sqref="H9"/>
    </sheetView>
  </sheetViews>
  <sheetFormatPr defaultRowHeight="14.4" x14ac:dyDescent="0.3"/>
  <cols>
    <col min="2" max="2" width="6.44140625" bestFit="1" customWidth="1"/>
    <col min="3" max="3" width="23.5546875" bestFit="1" customWidth="1"/>
    <col min="4" max="7" width="3.88671875" bestFit="1" customWidth="1"/>
    <col min="8" max="14" width="4.33203125" bestFit="1" customWidth="1"/>
  </cols>
  <sheetData>
    <row r="3" spans="2:14" x14ac:dyDescent="0.3">
      <c r="B3" s="14" t="s">
        <v>267</v>
      </c>
    </row>
    <row r="4" spans="2:14" x14ac:dyDescent="0.3">
      <c r="B4" s="14"/>
      <c r="C4" s="15" t="s">
        <v>268</v>
      </c>
    </row>
    <row r="5" spans="2:14" x14ac:dyDescent="0.3">
      <c r="B5" s="14"/>
      <c r="C5" s="14" t="s">
        <v>48</v>
      </c>
      <c r="D5" s="16" t="s">
        <v>269</v>
      </c>
      <c r="E5" s="16" t="s">
        <v>270</v>
      </c>
      <c r="F5" s="16" t="s">
        <v>271</v>
      </c>
      <c r="G5" s="16" t="s">
        <v>272</v>
      </c>
      <c r="H5" s="16" t="s">
        <v>273</v>
      </c>
      <c r="I5" s="16" t="s">
        <v>274</v>
      </c>
      <c r="J5" s="16" t="s">
        <v>275</v>
      </c>
      <c r="K5" s="16" t="s">
        <v>276</v>
      </c>
      <c r="L5" s="16" t="s">
        <v>277</v>
      </c>
      <c r="M5" s="16" t="s">
        <v>278</v>
      </c>
      <c r="N5" s="16" t="s">
        <v>279</v>
      </c>
    </row>
    <row r="6" spans="2:14" x14ac:dyDescent="0.3">
      <c r="B6" s="15"/>
      <c r="C6" s="17" t="s">
        <v>44</v>
      </c>
      <c r="D6" s="18">
        <v>0.98540000000000005</v>
      </c>
      <c r="E6" s="18">
        <v>1.9809000000000001</v>
      </c>
      <c r="F6" s="18">
        <v>5.1809999999999992</v>
      </c>
      <c r="G6" s="18">
        <v>6.4392999999999994</v>
      </c>
      <c r="H6" s="18">
        <v>12.756</v>
      </c>
      <c r="I6" s="18">
        <v>22.420300000000005</v>
      </c>
      <c r="J6" s="18">
        <v>17.903400000000001</v>
      </c>
      <c r="K6" s="18">
        <v>10.999499999999999</v>
      </c>
      <c r="L6" s="18">
        <v>7.748399999999994</v>
      </c>
      <c r="M6" s="18">
        <v>8.3851000000000067</v>
      </c>
      <c r="N6" s="18">
        <v>5.0305</v>
      </c>
    </row>
    <row r="7" spans="2:14" x14ac:dyDescent="0.3">
      <c r="B7" s="12"/>
      <c r="C7" s="17" t="s">
        <v>46</v>
      </c>
      <c r="D7" s="18">
        <v>0.35929999999999995</v>
      </c>
      <c r="E7" s="18">
        <v>0.28639999999999988</v>
      </c>
      <c r="F7" s="18">
        <v>0.56480000000000019</v>
      </c>
      <c r="G7" s="18">
        <v>0.83690000000000009</v>
      </c>
      <c r="H7" s="18">
        <v>1.6589</v>
      </c>
      <c r="I7" s="18">
        <v>4.5984999999999987</v>
      </c>
      <c r="J7" s="18">
        <v>6.6521000000000026</v>
      </c>
      <c r="K7" s="18">
        <v>19.983499999999999</v>
      </c>
      <c r="L7" s="18">
        <v>23.079799999999995</v>
      </c>
      <c r="M7" s="18">
        <v>29.083300000000001</v>
      </c>
      <c r="N7" s="18">
        <v>50.441100000000006</v>
      </c>
    </row>
    <row r="8" spans="2:14" x14ac:dyDescent="0.3">
      <c r="B8" s="12"/>
      <c r="C8" s="17" t="s">
        <v>41</v>
      </c>
      <c r="D8" s="18">
        <v>0.20899999999999999</v>
      </c>
      <c r="E8" s="18">
        <v>0.28399999999999997</v>
      </c>
      <c r="F8" s="18">
        <v>0.186</v>
      </c>
      <c r="G8" s="18">
        <v>0.52900000000000003</v>
      </c>
      <c r="H8" s="18">
        <v>1.425</v>
      </c>
      <c r="I8" s="18">
        <v>2.5459999999999998</v>
      </c>
      <c r="J8" s="18">
        <v>3.6949999999999998</v>
      </c>
      <c r="K8" s="18">
        <v>3.6360000000000001</v>
      </c>
      <c r="L8" s="18">
        <v>3.7839999999999998</v>
      </c>
      <c r="M8" s="18">
        <v>7.4769000000000014</v>
      </c>
      <c r="N8" s="18">
        <v>11.769599999999999</v>
      </c>
    </row>
    <row r="9" spans="2:14" x14ac:dyDescent="0.3">
      <c r="B9" s="12"/>
      <c r="C9" s="17" t="s">
        <v>40</v>
      </c>
      <c r="D9" s="18">
        <v>9.700000000000002E-3</v>
      </c>
      <c r="E9" s="18">
        <v>1.2399999999999991E-2</v>
      </c>
      <c r="F9" s="18">
        <v>1.2900000000000005E-2</v>
      </c>
      <c r="G9" s="18">
        <v>2.3799999999999998E-2</v>
      </c>
      <c r="H9" s="18">
        <v>0.30019999999999997</v>
      </c>
      <c r="I9" s="18">
        <v>1.0009000000000001</v>
      </c>
      <c r="J9" s="18">
        <v>1.0440999999999998</v>
      </c>
      <c r="K9" s="18">
        <v>0.83750000000000002</v>
      </c>
      <c r="L9" s="18">
        <v>0.76640000000000008</v>
      </c>
      <c r="M9" s="18">
        <v>1.0497000000000003</v>
      </c>
      <c r="N9" s="18">
        <v>0.62379999999999924</v>
      </c>
    </row>
    <row r="10" spans="2:14" x14ac:dyDescent="0.3">
      <c r="B10" s="12"/>
      <c r="C10" s="17" t="s">
        <v>47</v>
      </c>
      <c r="D10" s="18">
        <v>9.8000000000000049E-3</v>
      </c>
      <c r="E10" s="18">
        <v>1.2999999999999999E-2</v>
      </c>
      <c r="F10" s="18">
        <v>1.7000000000000001E-2</v>
      </c>
      <c r="G10" s="18">
        <v>4.3299999999999998E-2</v>
      </c>
      <c r="H10" s="18">
        <v>8.5300000000000015E-2</v>
      </c>
      <c r="I10" s="18">
        <v>0.10769999999999999</v>
      </c>
      <c r="J10" s="18">
        <v>7.7699999999999991E-2</v>
      </c>
      <c r="K10" s="18">
        <v>0.28009999999999996</v>
      </c>
      <c r="L10" s="18">
        <v>0.82869999999999999</v>
      </c>
      <c r="M10" s="18">
        <v>0.13520000000000004</v>
      </c>
      <c r="N10" s="18">
        <v>0.83860000000000012</v>
      </c>
    </row>
    <row r="11" spans="2:14" x14ac:dyDescent="0.3">
      <c r="B11" s="12"/>
      <c r="C11" s="17" t="s">
        <v>39</v>
      </c>
      <c r="D11" s="18">
        <v>6.0000000000000006E-4</v>
      </c>
      <c r="E11" s="18">
        <v>7.0000000000000021E-4</v>
      </c>
      <c r="F11" s="18">
        <v>1.3999999999999996E-3</v>
      </c>
      <c r="G11" s="18">
        <v>1.6000000000000005E-3</v>
      </c>
      <c r="H11" s="18">
        <v>2.4500000000000001E-2</v>
      </c>
      <c r="I11" s="18">
        <v>1.3900000000000003E-2</v>
      </c>
      <c r="J11" s="18">
        <v>9.1900000000000009E-2</v>
      </c>
      <c r="K11" s="18">
        <v>2.4099999999999993E-2</v>
      </c>
      <c r="L11" s="18">
        <v>0.27010000000000001</v>
      </c>
      <c r="M11" s="18">
        <v>0.70129999999999992</v>
      </c>
      <c r="N11" s="18">
        <v>0.77859999999999996</v>
      </c>
    </row>
    <row r="12" spans="2:14" x14ac:dyDescent="0.3">
      <c r="B12" s="12"/>
      <c r="C12" s="17" t="s">
        <v>36</v>
      </c>
      <c r="D12" s="18">
        <v>4.4999999999999997E-3</v>
      </c>
      <c r="E12" s="18">
        <v>5.1999999999999989E-3</v>
      </c>
      <c r="F12" s="18">
        <v>6.8999999999999981E-3</v>
      </c>
      <c r="G12" s="18">
        <v>2.0500000000000001E-2</v>
      </c>
      <c r="H12" s="18">
        <v>2.7000000000000007E-2</v>
      </c>
      <c r="I12" s="18">
        <v>3.3000000000000002E-2</v>
      </c>
      <c r="J12" s="18">
        <v>5.8999999999999997E-2</v>
      </c>
      <c r="K12" s="18">
        <v>9.1299999999999978E-2</v>
      </c>
      <c r="L12" s="18">
        <v>6.6500000000000004E-2</v>
      </c>
      <c r="M12" s="18">
        <v>0.57199999999999995</v>
      </c>
      <c r="N12" s="18">
        <v>0.1810999999999999</v>
      </c>
    </row>
    <row r="13" spans="2:14" x14ac:dyDescent="0.3">
      <c r="B13" s="12"/>
      <c r="C13" s="17" t="s">
        <v>43</v>
      </c>
      <c r="D13" s="18">
        <v>4.0000000000000013E-4</v>
      </c>
      <c r="E13" s="18">
        <v>5.9999999999999984E-4</v>
      </c>
      <c r="F13" s="18">
        <v>2.3000000000000004E-3</v>
      </c>
      <c r="G13" s="18">
        <v>3.1699999999999999E-2</v>
      </c>
      <c r="H13" s="18">
        <v>4.6800000000000001E-2</v>
      </c>
      <c r="I13" s="18">
        <v>0.12099999999999998</v>
      </c>
      <c r="J13" s="18">
        <v>7.2300000000000017E-2</v>
      </c>
      <c r="K13" s="18">
        <v>0.21810000000000002</v>
      </c>
      <c r="L13" s="18">
        <v>0.29069999999999996</v>
      </c>
      <c r="M13" s="18">
        <v>0.15390000000000009</v>
      </c>
      <c r="N13" s="18">
        <v>0.38639999999999985</v>
      </c>
    </row>
    <row r="14" spans="2:14" x14ac:dyDescent="0.3">
      <c r="B14" s="12"/>
      <c r="C14" s="17" t="s">
        <v>45</v>
      </c>
      <c r="D14" s="18">
        <v>6.0000000000000006E-4</v>
      </c>
      <c r="E14" s="18">
        <v>6.0000000000000006E-4</v>
      </c>
      <c r="F14" s="18">
        <v>6.9999999999999978E-4</v>
      </c>
      <c r="G14" s="18">
        <v>1.0000000000000005E-3</v>
      </c>
      <c r="H14" s="18">
        <v>1.1999999999999992E-3</v>
      </c>
      <c r="I14" s="18">
        <v>1.7000000000000001E-3</v>
      </c>
      <c r="J14" s="18">
        <v>5.1999999999999998E-3</v>
      </c>
      <c r="K14" s="18">
        <v>9.1999999999999998E-3</v>
      </c>
      <c r="L14" s="18">
        <v>2.87E-2</v>
      </c>
      <c r="M14" s="18">
        <v>0.2853</v>
      </c>
      <c r="N14" s="18">
        <v>0.60950000000000004</v>
      </c>
    </row>
    <row r="19" spans="2:2" x14ac:dyDescent="0.3">
      <c r="B19" s="17" t="s">
        <v>280</v>
      </c>
    </row>
  </sheetData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N19"/>
  <sheetViews>
    <sheetView showGridLines="0" workbookViewId="0">
      <selection activeCell="H11" sqref="H11"/>
    </sheetView>
  </sheetViews>
  <sheetFormatPr defaultRowHeight="14.4" x14ac:dyDescent="0.3"/>
  <cols>
    <col min="2" max="2" width="7.6640625" bestFit="1" customWidth="1"/>
    <col min="3" max="3" width="23.5546875" bestFit="1" customWidth="1"/>
    <col min="4" max="13" width="3.88671875" bestFit="1" customWidth="1"/>
    <col min="14" max="14" width="4.33203125" bestFit="1" customWidth="1"/>
  </cols>
  <sheetData>
    <row r="3" spans="2:14" x14ac:dyDescent="0.3">
      <c r="B3" s="14" t="s">
        <v>267</v>
      </c>
    </row>
    <row r="4" spans="2:14" x14ac:dyDescent="0.3">
      <c r="C4" s="14" t="s">
        <v>281</v>
      </c>
    </row>
    <row r="5" spans="2:14" x14ac:dyDescent="0.3">
      <c r="B5" s="14"/>
      <c r="C5" s="14" t="s">
        <v>48</v>
      </c>
      <c r="D5" s="16" t="s">
        <v>269</v>
      </c>
      <c r="E5" s="16" t="s">
        <v>270</v>
      </c>
      <c r="F5" s="16" t="s">
        <v>271</v>
      </c>
      <c r="G5" s="16" t="s">
        <v>272</v>
      </c>
      <c r="H5" s="16" t="s">
        <v>273</v>
      </c>
      <c r="I5" s="16" t="s">
        <v>274</v>
      </c>
      <c r="J5" s="16" t="s">
        <v>275</v>
      </c>
      <c r="K5" s="16" t="s">
        <v>276</v>
      </c>
      <c r="L5" s="16" t="s">
        <v>277</v>
      </c>
      <c r="M5" s="16" t="s">
        <v>278</v>
      </c>
      <c r="N5" s="16" t="s">
        <v>279</v>
      </c>
    </row>
    <row r="6" spans="2:14" x14ac:dyDescent="0.3">
      <c r="B6" s="15"/>
      <c r="C6" s="17" t="s">
        <v>44</v>
      </c>
      <c r="D6" s="19">
        <v>3.3189000000000002</v>
      </c>
      <c r="E6" s="19">
        <v>5.2998000000000003</v>
      </c>
      <c r="F6" s="19">
        <v>10.480799999999999</v>
      </c>
      <c r="G6" s="19">
        <v>16.920099999999998</v>
      </c>
      <c r="H6" s="19">
        <v>29.676099999999998</v>
      </c>
      <c r="I6" s="19">
        <v>52.096400000000003</v>
      </c>
      <c r="J6" s="19">
        <v>69.999800000000008</v>
      </c>
      <c r="K6" s="19">
        <v>80.999300000000005</v>
      </c>
      <c r="L6" s="19">
        <v>88.747699999999995</v>
      </c>
      <c r="M6" s="19">
        <v>97.132800000000003</v>
      </c>
      <c r="N6" s="19">
        <v>102.16330000000001</v>
      </c>
    </row>
    <row r="7" spans="2:14" x14ac:dyDescent="0.3">
      <c r="B7" s="12"/>
      <c r="C7" s="17" t="s">
        <v>46</v>
      </c>
      <c r="D7" s="19">
        <v>1.8882999999999999</v>
      </c>
      <c r="E7" s="19">
        <v>2.1746999999999996</v>
      </c>
      <c r="F7" s="19">
        <v>2.7395</v>
      </c>
      <c r="G7" s="19">
        <v>3.5764</v>
      </c>
      <c r="H7" s="19">
        <v>5.2353000000000005</v>
      </c>
      <c r="I7" s="19">
        <v>9.8338000000000001</v>
      </c>
      <c r="J7" s="19">
        <v>16.485900000000001</v>
      </c>
      <c r="K7" s="19">
        <v>36.4694</v>
      </c>
      <c r="L7" s="19">
        <v>59.549199999999999</v>
      </c>
      <c r="M7" s="19">
        <v>88.632499999999993</v>
      </c>
      <c r="N7" s="19">
        <v>139.0736</v>
      </c>
    </row>
    <row r="8" spans="2:14" x14ac:dyDescent="0.3">
      <c r="B8" s="12"/>
      <c r="C8" s="17" t="s">
        <v>41</v>
      </c>
      <c r="D8" s="19">
        <v>0.73499999999999999</v>
      </c>
      <c r="E8" s="19">
        <v>1.0189999999999999</v>
      </c>
      <c r="F8" s="19">
        <v>1.2050000000000001</v>
      </c>
      <c r="G8" s="19">
        <v>1.734</v>
      </c>
      <c r="H8" s="19">
        <v>3.1589999999999998</v>
      </c>
      <c r="I8" s="19">
        <v>5.7050000000000001</v>
      </c>
      <c r="J8" s="19">
        <v>9.4</v>
      </c>
      <c r="K8" s="19">
        <v>13.036</v>
      </c>
      <c r="L8" s="19">
        <v>16.82</v>
      </c>
      <c r="M8" s="19">
        <v>24.296900000000001</v>
      </c>
      <c r="N8" s="19">
        <v>36.066499999999998</v>
      </c>
    </row>
    <row r="9" spans="2:14" x14ac:dyDescent="0.3">
      <c r="B9" s="12"/>
      <c r="C9" s="17" t="s">
        <v>40</v>
      </c>
      <c r="D9" s="19">
        <v>6.6700000000000009E-2</v>
      </c>
      <c r="E9" s="19">
        <v>7.909999999999999E-2</v>
      </c>
      <c r="F9" s="19">
        <v>9.1999999999999998E-2</v>
      </c>
      <c r="G9" s="19">
        <v>0.1158</v>
      </c>
      <c r="H9" s="19">
        <v>0.41599999999999998</v>
      </c>
      <c r="I9" s="19">
        <v>1.4169</v>
      </c>
      <c r="J9" s="19">
        <v>2.4609999999999999</v>
      </c>
      <c r="K9" s="19">
        <v>3.2985000000000002</v>
      </c>
      <c r="L9" s="19">
        <v>4.0648999999999997</v>
      </c>
      <c r="M9" s="19">
        <v>5.1146000000000003</v>
      </c>
      <c r="N9" s="19">
        <v>5.7383999999999995</v>
      </c>
    </row>
    <row r="10" spans="2:14" x14ac:dyDescent="0.3">
      <c r="B10" s="12"/>
      <c r="C10" s="17" t="s">
        <v>47</v>
      </c>
      <c r="D10" s="19">
        <v>6.4700000000000008E-2</v>
      </c>
      <c r="E10" s="19">
        <v>7.7700000000000005E-2</v>
      </c>
      <c r="F10" s="19">
        <v>9.4700000000000006E-2</v>
      </c>
      <c r="G10" s="19">
        <v>0.13800000000000001</v>
      </c>
      <c r="H10" s="19">
        <v>0.2233</v>
      </c>
      <c r="I10" s="19">
        <v>0.33100000000000002</v>
      </c>
      <c r="J10" s="19">
        <v>0.40870000000000001</v>
      </c>
      <c r="K10" s="19">
        <v>0.68879999999999997</v>
      </c>
      <c r="L10" s="19">
        <v>1.5175000000000001</v>
      </c>
      <c r="M10" s="19">
        <v>1.6527000000000001</v>
      </c>
      <c r="N10" s="19">
        <v>2.4913000000000003</v>
      </c>
    </row>
    <row r="11" spans="2:14" x14ac:dyDescent="0.3">
      <c r="B11" s="12"/>
      <c r="C11" s="17" t="s">
        <v>39</v>
      </c>
      <c r="D11" s="19">
        <v>3.0000000000000001E-3</v>
      </c>
      <c r="E11" s="19">
        <v>3.7000000000000002E-3</v>
      </c>
      <c r="F11" s="19">
        <v>5.0999999999999995E-3</v>
      </c>
      <c r="G11" s="19">
        <v>6.7000000000000002E-3</v>
      </c>
      <c r="H11" s="19">
        <v>3.1199999999999999E-2</v>
      </c>
      <c r="I11" s="19">
        <v>4.5100000000000001E-2</v>
      </c>
      <c r="J11" s="19">
        <v>0.13700000000000001</v>
      </c>
      <c r="K11" s="19">
        <v>0.16109999999999999</v>
      </c>
      <c r="L11" s="19">
        <v>0.43119999999999997</v>
      </c>
      <c r="M11" s="19">
        <v>1.1325000000000001</v>
      </c>
      <c r="N11" s="19">
        <v>1.9110999999999998</v>
      </c>
    </row>
    <row r="12" spans="2:14" x14ac:dyDescent="0.3">
      <c r="B12" s="12"/>
      <c r="C12" s="17" t="s">
        <v>36</v>
      </c>
      <c r="D12" s="19">
        <v>1.3300000000000001E-2</v>
      </c>
      <c r="E12" s="19">
        <v>1.8499999999999999E-2</v>
      </c>
      <c r="F12" s="19">
        <v>2.5399999999999999E-2</v>
      </c>
      <c r="G12" s="19">
        <v>4.5899999999999996E-2</v>
      </c>
      <c r="H12" s="19">
        <v>7.2900000000000006E-2</v>
      </c>
      <c r="I12" s="19">
        <v>0.10590000000000001</v>
      </c>
      <c r="J12" s="19">
        <v>0.16490000000000002</v>
      </c>
      <c r="K12" s="19">
        <v>0.25619999999999998</v>
      </c>
      <c r="L12" s="19">
        <v>0.32269999999999999</v>
      </c>
      <c r="M12" s="19">
        <v>0.89470000000000005</v>
      </c>
      <c r="N12" s="19">
        <v>1.0757999999999999</v>
      </c>
    </row>
    <row r="13" spans="2:14" x14ac:dyDescent="0.3">
      <c r="B13" s="12"/>
      <c r="C13" s="17" t="s">
        <v>43</v>
      </c>
      <c r="D13" s="19">
        <v>1.8E-3</v>
      </c>
      <c r="E13" s="19">
        <v>2.3999999999999998E-3</v>
      </c>
      <c r="F13" s="19">
        <v>4.7000000000000002E-3</v>
      </c>
      <c r="G13" s="19">
        <v>3.6400000000000002E-2</v>
      </c>
      <c r="H13" s="19">
        <v>8.3199999999999996E-2</v>
      </c>
      <c r="I13" s="19">
        <v>0.20419999999999999</v>
      </c>
      <c r="J13" s="19">
        <v>0.27650000000000002</v>
      </c>
      <c r="K13" s="19">
        <v>0.49460000000000004</v>
      </c>
      <c r="L13" s="19">
        <v>0.7853</v>
      </c>
      <c r="M13" s="19">
        <v>0.93920000000000003</v>
      </c>
      <c r="N13" s="19">
        <v>1.3255999999999999</v>
      </c>
    </row>
    <row r="14" spans="2:14" x14ac:dyDescent="0.3">
      <c r="B14" s="12"/>
      <c r="C14" s="17" t="s">
        <v>45</v>
      </c>
      <c r="D14" s="19">
        <v>2.5999999999999999E-3</v>
      </c>
      <c r="E14" s="19">
        <v>3.2000000000000002E-3</v>
      </c>
      <c r="F14" s="19">
        <v>3.8999999999999998E-3</v>
      </c>
      <c r="G14" s="19">
        <v>4.9000000000000007E-3</v>
      </c>
      <c r="H14" s="19">
        <v>6.0999999999999995E-3</v>
      </c>
      <c r="I14" s="19">
        <v>7.7999999999999996E-3</v>
      </c>
      <c r="J14" s="19">
        <v>1.2999999999999999E-2</v>
      </c>
      <c r="K14" s="19">
        <v>2.2200000000000001E-2</v>
      </c>
      <c r="L14" s="19">
        <v>5.0900000000000001E-2</v>
      </c>
      <c r="M14" s="19">
        <v>0.3362</v>
      </c>
      <c r="N14" s="19">
        <v>0.9457000000000001</v>
      </c>
    </row>
    <row r="19" spans="2:2" x14ac:dyDescent="0.3">
      <c r="B19" s="17" t="s">
        <v>280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P16"/>
  <sheetViews>
    <sheetView showGridLines="0" zoomScale="70" zoomScaleNormal="70" workbookViewId="0">
      <selection sqref="A1:XFD1"/>
    </sheetView>
  </sheetViews>
  <sheetFormatPr defaultRowHeight="14.4" x14ac:dyDescent="0.3"/>
  <cols>
    <col min="2" max="2" width="12.109375" bestFit="1" customWidth="1"/>
    <col min="3" max="3" width="20.109375" bestFit="1" customWidth="1"/>
    <col min="4" max="4" width="18.6640625" bestFit="1" customWidth="1"/>
    <col min="5" max="5" width="20.109375" bestFit="1" customWidth="1"/>
    <col min="6" max="6" width="18.6640625" bestFit="1" customWidth="1"/>
    <col min="7" max="7" width="20.109375" bestFit="1" customWidth="1"/>
    <col min="8" max="8" width="18.6640625" bestFit="1" customWidth="1"/>
    <col min="9" max="9" width="20.109375" bestFit="1" customWidth="1"/>
    <col min="10" max="10" width="18.6640625" bestFit="1" customWidth="1"/>
    <col min="11" max="11" width="20.109375" bestFit="1" customWidth="1"/>
    <col min="12" max="12" width="18.6640625" bestFit="1" customWidth="1"/>
    <col min="13" max="13" width="20.109375" bestFit="1" customWidth="1"/>
    <col min="14" max="14" width="18.6640625" bestFit="1" customWidth="1"/>
    <col min="15" max="15" width="20.109375" bestFit="1" customWidth="1"/>
    <col min="16" max="16" width="18.6640625" bestFit="1" customWidth="1"/>
  </cols>
  <sheetData>
    <row r="3" spans="1:16" ht="15.6" x14ac:dyDescent="0.3">
      <c r="B3" s="20" t="s">
        <v>282</v>
      </c>
    </row>
    <row r="5" spans="1:16" ht="15.6" x14ac:dyDescent="0.3">
      <c r="C5" s="88" t="s">
        <v>273</v>
      </c>
      <c r="D5" s="89"/>
      <c r="E5" s="88" t="s">
        <v>274</v>
      </c>
      <c r="F5" s="89"/>
      <c r="G5" s="88" t="s">
        <v>275</v>
      </c>
      <c r="H5" s="89"/>
      <c r="I5" s="88" t="s">
        <v>276</v>
      </c>
      <c r="J5" s="89"/>
      <c r="K5" s="88" t="s">
        <v>277</v>
      </c>
      <c r="L5" s="89"/>
      <c r="M5" s="88" t="s">
        <v>278</v>
      </c>
      <c r="N5" s="89"/>
      <c r="O5" s="88" t="s">
        <v>279</v>
      </c>
      <c r="P5" s="89"/>
    </row>
    <row r="6" spans="1:16" ht="15.6" x14ac:dyDescent="0.3">
      <c r="B6" s="20" t="s">
        <v>4</v>
      </c>
      <c r="C6" s="21" t="s">
        <v>283</v>
      </c>
      <c r="D6" s="21" t="s">
        <v>284</v>
      </c>
      <c r="E6" s="21" t="s">
        <v>283</v>
      </c>
      <c r="F6" s="21" t="s">
        <v>284</v>
      </c>
      <c r="G6" s="21" t="s">
        <v>283</v>
      </c>
      <c r="H6" s="21" t="s">
        <v>284</v>
      </c>
      <c r="I6" s="21" t="s">
        <v>283</v>
      </c>
      <c r="J6" s="21" t="s">
        <v>284</v>
      </c>
      <c r="K6" s="21" t="s">
        <v>283</v>
      </c>
      <c r="L6" s="21" t="s">
        <v>284</v>
      </c>
      <c r="M6" s="21" t="s">
        <v>283</v>
      </c>
      <c r="N6" s="21" t="s">
        <v>284</v>
      </c>
      <c r="O6" s="21" t="s">
        <v>283</v>
      </c>
      <c r="P6" s="21" t="s">
        <v>284</v>
      </c>
    </row>
    <row r="7" spans="1:16" ht="15" x14ac:dyDescent="0.3">
      <c r="A7" t="s">
        <v>22</v>
      </c>
      <c r="B7" s="22" t="s">
        <v>285</v>
      </c>
      <c r="C7" s="23">
        <v>33.059000000000033</v>
      </c>
      <c r="D7" s="23">
        <v>18.444099999999999</v>
      </c>
      <c r="E7" s="23">
        <v>48.005000000000024</v>
      </c>
      <c r="F7" s="23">
        <v>31.854000000000003</v>
      </c>
      <c r="G7" s="23">
        <v>54.915000000000056</v>
      </c>
      <c r="H7" s="23">
        <v>31.569000000000003</v>
      </c>
      <c r="I7" s="23">
        <v>57.919500000000049</v>
      </c>
      <c r="J7" s="23">
        <v>37.784800000000004</v>
      </c>
      <c r="K7" s="23">
        <v>65.001000000000005</v>
      </c>
      <c r="L7" s="23">
        <v>44.73660000000001</v>
      </c>
      <c r="M7" s="23">
        <v>76.575000000000003</v>
      </c>
      <c r="N7" s="23">
        <v>56.182299999999998</v>
      </c>
      <c r="O7" s="23">
        <v>80.28</v>
      </c>
      <c r="P7" s="23">
        <v>77.7</v>
      </c>
    </row>
    <row r="8" spans="1:16" ht="15" x14ac:dyDescent="0.3">
      <c r="A8" t="s">
        <v>22</v>
      </c>
      <c r="B8" s="22" t="s">
        <v>286</v>
      </c>
      <c r="C8" s="23">
        <v>6.1644999999999976</v>
      </c>
      <c r="D8" s="23">
        <v>3.8049999999999993</v>
      </c>
      <c r="E8" s="23">
        <v>9.3354999999999979</v>
      </c>
      <c r="F8" s="23">
        <v>4.87</v>
      </c>
      <c r="G8" s="23">
        <v>10.0395</v>
      </c>
      <c r="H8" s="23">
        <v>4.3870000000000013</v>
      </c>
      <c r="I8" s="23">
        <v>9.0425000000000022</v>
      </c>
      <c r="J8" s="23">
        <v>3.8759999999999999</v>
      </c>
      <c r="K8" s="23">
        <v>8.7170000000000005</v>
      </c>
      <c r="L8" s="23">
        <v>3.9460000000000002</v>
      </c>
      <c r="M8" s="23">
        <v>10.957000000000003</v>
      </c>
      <c r="N8" s="23">
        <v>3.9999999999999996</v>
      </c>
      <c r="O8" s="23">
        <v>13.057000000000002</v>
      </c>
      <c r="P8" s="23">
        <v>4.9000000000000004</v>
      </c>
    </row>
    <row r="11" spans="1:16" ht="15.6" x14ac:dyDescent="0.3">
      <c r="C11" s="88" t="s">
        <v>273</v>
      </c>
      <c r="D11" s="89"/>
      <c r="E11" s="88" t="s">
        <v>274</v>
      </c>
      <c r="F11" s="89"/>
      <c r="G11" s="88" t="s">
        <v>275</v>
      </c>
      <c r="H11" s="89"/>
      <c r="I11" s="88" t="s">
        <v>276</v>
      </c>
      <c r="J11" s="89"/>
      <c r="K11" s="88" t="s">
        <v>277</v>
      </c>
      <c r="L11" s="89"/>
      <c r="M11" s="88" t="s">
        <v>278</v>
      </c>
      <c r="N11" s="89"/>
      <c r="O11" s="88" t="s">
        <v>279</v>
      </c>
      <c r="P11" s="89"/>
    </row>
    <row r="12" spans="1:16" ht="15.6" x14ac:dyDescent="0.3">
      <c r="B12" s="20" t="s">
        <v>4</v>
      </c>
      <c r="C12" s="21" t="s">
        <v>283</v>
      </c>
      <c r="D12" s="21" t="s">
        <v>284</v>
      </c>
      <c r="E12" s="21" t="s">
        <v>283</v>
      </c>
      <c r="F12" s="21" t="s">
        <v>284</v>
      </c>
      <c r="G12" s="21" t="s">
        <v>283</v>
      </c>
      <c r="H12" s="21" t="s">
        <v>284</v>
      </c>
      <c r="I12" s="21" t="s">
        <v>283</v>
      </c>
      <c r="J12" s="21" t="s">
        <v>284</v>
      </c>
      <c r="K12" s="21" t="s">
        <v>283</v>
      </c>
      <c r="L12" s="21" t="s">
        <v>284</v>
      </c>
      <c r="M12" s="21" t="s">
        <v>283</v>
      </c>
      <c r="N12" s="21" t="s">
        <v>284</v>
      </c>
      <c r="O12" s="21" t="s">
        <v>283</v>
      </c>
      <c r="P12" s="21" t="s">
        <v>284</v>
      </c>
    </row>
    <row r="13" spans="1:16" ht="15" x14ac:dyDescent="0.3">
      <c r="B13" s="22" t="s">
        <v>285</v>
      </c>
      <c r="C13" s="24">
        <v>0.8428365648144609</v>
      </c>
      <c r="D13" s="24">
        <v>0.82898184645671058</v>
      </c>
      <c r="E13" s="24">
        <v>0.8371918626450765</v>
      </c>
      <c r="F13" s="24">
        <v>0.86738917329266962</v>
      </c>
      <c r="G13" s="24">
        <v>0.84543796041844699</v>
      </c>
      <c r="H13" s="24">
        <v>0.87798976526866168</v>
      </c>
      <c r="I13" s="24">
        <v>0.8649607239927124</v>
      </c>
      <c r="J13" s="24">
        <v>0.90696290037637306</v>
      </c>
      <c r="K13" s="24">
        <v>0.88175208225942103</v>
      </c>
      <c r="L13" s="24">
        <v>0.91894434561835237</v>
      </c>
      <c r="M13" s="24">
        <v>0.87482292190284694</v>
      </c>
      <c r="N13" s="24">
        <v>0.93353527532181391</v>
      </c>
      <c r="O13" s="24">
        <v>0.86010906714379076</v>
      </c>
      <c r="P13" s="24">
        <v>0.94067796610169485</v>
      </c>
    </row>
    <row r="14" spans="1:16" ht="15" x14ac:dyDescent="0.3">
      <c r="B14" s="22" t="s">
        <v>286</v>
      </c>
      <c r="C14" s="24">
        <v>0.1571634351855391</v>
      </c>
      <c r="D14" s="24">
        <v>0.17101815354328936</v>
      </c>
      <c r="E14" s="24">
        <v>0.16280813735492355</v>
      </c>
      <c r="F14" s="24">
        <v>0.13261082670733035</v>
      </c>
      <c r="G14" s="24">
        <v>0.15456203958155312</v>
      </c>
      <c r="H14" s="24">
        <v>0.12201023473133833</v>
      </c>
      <c r="I14" s="24">
        <v>0.13503927600728766</v>
      </c>
      <c r="J14" s="24">
        <v>9.3037099623626995E-2</v>
      </c>
      <c r="K14" s="24">
        <v>0.11824791774057897</v>
      </c>
      <c r="L14" s="24">
        <v>8.1055654381647649E-2</v>
      </c>
      <c r="M14" s="24">
        <v>0.12517707809715306</v>
      </c>
      <c r="N14" s="24">
        <v>6.6464724678186107E-2</v>
      </c>
      <c r="O14" s="24">
        <v>0.13989093285620924</v>
      </c>
      <c r="P14" s="24">
        <v>5.9322033898305086E-2</v>
      </c>
    </row>
    <row r="16" spans="1:16" x14ac:dyDescent="0.3">
      <c r="B16" s="17" t="s">
        <v>287</v>
      </c>
    </row>
  </sheetData>
  <mergeCells count="14">
    <mergeCell ref="O5:P5"/>
    <mergeCell ref="C11:D11"/>
    <mergeCell ref="E11:F11"/>
    <mergeCell ref="G11:H11"/>
    <mergeCell ref="I11:J11"/>
    <mergeCell ref="K11:L11"/>
    <mergeCell ref="M11:N11"/>
    <mergeCell ref="O11:P11"/>
    <mergeCell ref="C5:D5"/>
    <mergeCell ref="E5:F5"/>
    <mergeCell ref="G5:H5"/>
    <mergeCell ref="I5:J5"/>
    <mergeCell ref="K5:L5"/>
    <mergeCell ref="M5:N5"/>
  </mergeCells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CO22"/>
  <sheetViews>
    <sheetView showGridLines="0" tabSelected="1" zoomScale="70" zoomScaleNormal="70" workbookViewId="0">
      <pane xSplit="3" ySplit="8" topLeftCell="BN9" activePane="bottomRight" state="frozen"/>
      <selection pane="topRight"/>
      <selection pane="bottomLeft"/>
      <selection pane="bottomRight" activeCell="CO9" sqref="CO9:CO13"/>
    </sheetView>
  </sheetViews>
  <sheetFormatPr defaultRowHeight="14.4" x14ac:dyDescent="0.3"/>
  <cols>
    <col min="1" max="1" width="1" customWidth="1"/>
    <col min="3" max="3" width="61.88671875" customWidth="1"/>
    <col min="4" max="4" width="7.88671875" customWidth="1"/>
    <col min="5" max="5" width="8" customWidth="1"/>
    <col min="6" max="6" width="7.5546875" customWidth="1"/>
    <col min="7" max="7" width="8.33203125" customWidth="1"/>
    <col min="8" max="8" width="7.44140625" customWidth="1"/>
    <col min="9" max="9" width="6.6640625" customWidth="1"/>
    <col min="10" max="10" width="7.88671875" customWidth="1"/>
    <col min="11" max="11" width="8" customWidth="1"/>
    <col min="12" max="13" width="7.6640625" customWidth="1"/>
    <col min="14" max="14" width="8" customWidth="1"/>
    <col min="15" max="15" width="7.5546875" customWidth="1"/>
    <col min="16" max="16" width="7.88671875" customWidth="1"/>
    <col min="17" max="17" width="8" customWidth="1"/>
    <col min="18" max="18" width="7.5546875" customWidth="1"/>
    <col min="19" max="19" width="8.33203125" customWidth="1"/>
    <col min="20" max="20" width="7.44140625" customWidth="1"/>
    <col min="21" max="21" width="6.6640625" customWidth="1"/>
    <col min="22" max="22" width="7.88671875" customWidth="1"/>
    <col min="23" max="23" width="8" customWidth="1"/>
    <col min="24" max="25" width="7.6640625" customWidth="1"/>
    <col min="26" max="26" width="8" customWidth="1"/>
    <col min="27" max="27" width="7.5546875" customWidth="1"/>
    <col min="28" max="28" width="7.88671875" customWidth="1"/>
    <col min="29" max="29" width="8" customWidth="1"/>
    <col min="30" max="30" width="7.5546875" customWidth="1"/>
    <col min="31" max="31" width="8.33203125" customWidth="1"/>
    <col min="32" max="32" width="7.44140625" customWidth="1"/>
    <col min="33" max="33" width="6.6640625" customWidth="1"/>
    <col min="34" max="34" width="7.88671875" customWidth="1"/>
    <col min="35" max="35" width="8" customWidth="1"/>
    <col min="36" max="37" width="7.6640625" customWidth="1"/>
    <col min="38" max="38" width="8" customWidth="1"/>
    <col min="39" max="39" width="7.5546875" customWidth="1"/>
    <col min="40" max="40" width="7.88671875" customWidth="1"/>
    <col min="41" max="41" width="8" customWidth="1"/>
    <col min="42" max="42" width="7.5546875" customWidth="1"/>
    <col min="43" max="43" width="8.33203125" customWidth="1"/>
    <col min="44" max="44" width="7.44140625" customWidth="1"/>
    <col min="45" max="45" width="6.6640625" customWidth="1"/>
    <col min="46" max="46" width="7.88671875" customWidth="1"/>
    <col min="47" max="47" width="8" customWidth="1"/>
    <col min="48" max="49" width="7.6640625" customWidth="1"/>
    <col min="50" max="50" width="8" customWidth="1"/>
    <col min="51" max="51" width="7.5546875" customWidth="1"/>
    <col min="52" max="52" width="7.88671875" customWidth="1"/>
    <col min="53" max="53" width="8" customWidth="1"/>
    <col min="54" max="54" width="7.5546875" customWidth="1"/>
    <col min="55" max="55" width="8.33203125" customWidth="1"/>
    <col min="56" max="56" width="7.44140625" customWidth="1"/>
    <col min="57" max="57" width="6.6640625" customWidth="1"/>
    <col min="58" max="58" width="7.88671875" customWidth="1"/>
    <col min="59" max="59" width="8" customWidth="1"/>
    <col min="60" max="61" width="7.6640625" customWidth="1"/>
    <col min="62" max="62" width="8" customWidth="1"/>
    <col min="63" max="63" width="7.5546875" customWidth="1"/>
    <col min="64" max="64" width="7.88671875" customWidth="1"/>
    <col min="65" max="65" width="8" customWidth="1"/>
    <col min="66" max="66" width="7.5546875" customWidth="1"/>
    <col min="67" max="67" width="8.33203125" customWidth="1"/>
    <col min="68" max="68" width="7.44140625" customWidth="1"/>
    <col min="69" max="69" width="6.6640625" customWidth="1"/>
    <col min="70" max="70" width="7.88671875" customWidth="1"/>
    <col min="71" max="71" width="8" customWidth="1"/>
    <col min="72" max="73" width="7.6640625" customWidth="1"/>
    <col min="74" max="74" width="8" customWidth="1"/>
    <col min="75" max="75" width="7.5546875" customWidth="1"/>
    <col min="76" max="76" width="7.88671875" customWidth="1"/>
    <col min="77" max="77" width="8" customWidth="1"/>
    <col min="78" max="78" width="7.5546875" customWidth="1"/>
    <col min="79" max="79" width="8.33203125" customWidth="1"/>
    <col min="80" max="80" width="7.44140625" customWidth="1"/>
    <col min="81" max="81" width="6.6640625" customWidth="1"/>
    <col min="82" max="82" width="7.88671875" customWidth="1"/>
    <col min="83" max="83" width="8" customWidth="1"/>
    <col min="84" max="85" width="7.6640625" customWidth="1"/>
    <col min="86" max="86" width="8" customWidth="1"/>
    <col min="87" max="87" width="7.5546875" customWidth="1"/>
    <col min="88" max="88" width="7.88671875" customWidth="1"/>
    <col min="89" max="89" width="8" customWidth="1"/>
    <col min="90" max="90" width="7.5546875" customWidth="1"/>
    <col min="91" max="91" width="8.33203125" customWidth="1"/>
  </cols>
  <sheetData>
    <row r="1" spans="3:93" ht="3" customHeight="1" x14ac:dyDescent="0.3"/>
    <row r="6" spans="3:93" x14ac:dyDescent="0.3">
      <c r="C6" s="12" t="s">
        <v>288</v>
      </c>
    </row>
    <row r="8" spans="3:93" ht="15.6" x14ac:dyDescent="0.3">
      <c r="C8" s="20" t="s">
        <v>4</v>
      </c>
      <c r="D8" s="21" t="s">
        <v>289</v>
      </c>
      <c r="E8" s="21" t="s">
        <v>290</v>
      </c>
      <c r="F8" s="21" t="s">
        <v>291</v>
      </c>
      <c r="G8" s="21" t="s">
        <v>292</v>
      </c>
      <c r="H8" s="21" t="s">
        <v>293</v>
      </c>
      <c r="I8" s="21" t="s">
        <v>294</v>
      </c>
      <c r="J8" s="21" t="s">
        <v>295</v>
      </c>
      <c r="K8" s="21" t="s">
        <v>296</v>
      </c>
      <c r="L8" s="21" t="s">
        <v>297</v>
      </c>
      <c r="M8" s="21" t="s">
        <v>298</v>
      </c>
      <c r="N8" s="21" t="s">
        <v>299</v>
      </c>
      <c r="O8" s="21" t="s">
        <v>300</v>
      </c>
      <c r="P8" s="21" t="s">
        <v>301</v>
      </c>
      <c r="Q8" s="21" t="s">
        <v>302</v>
      </c>
      <c r="R8" s="21" t="s">
        <v>303</v>
      </c>
      <c r="S8" s="21" t="s">
        <v>304</v>
      </c>
      <c r="T8" s="21" t="s">
        <v>305</v>
      </c>
      <c r="U8" s="21" t="s">
        <v>306</v>
      </c>
      <c r="V8" s="21" t="s">
        <v>307</v>
      </c>
      <c r="W8" s="21" t="s">
        <v>308</v>
      </c>
      <c r="X8" s="21" t="s">
        <v>309</v>
      </c>
      <c r="Y8" s="21" t="s">
        <v>310</v>
      </c>
      <c r="Z8" s="21" t="s">
        <v>311</v>
      </c>
      <c r="AA8" s="21" t="s">
        <v>312</v>
      </c>
      <c r="AB8" s="21" t="s">
        <v>313</v>
      </c>
      <c r="AC8" s="21" t="s">
        <v>314</v>
      </c>
      <c r="AD8" s="21" t="s">
        <v>315</v>
      </c>
      <c r="AE8" s="21" t="s">
        <v>316</v>
      </c>
      <c r="AF8" s="21" t="s">
        <v>317</v>
      </c>
      <c r="AG8" s="21" t="s">
        <v>318</v>
      </c>
      <c r="AH8" s="21" t="s">
        <v>319</v>
      </c>
      <c r="AI8" s="21" t="s">
        <v>320</v>
      </c>
      <c r="AJ8" s="21" t="s">
        <v>321</v>
      </c>
      <c r="AK8" s="21" t="s">
        <v>322</v>
      </c>
      <c r="AL8" s="21" t="s">
        <v>323</v>
      </c>
      <c r="AM8" s="21" t="s">
        <v>324</v>
      </c>
      <c r="AN8" s="21" t="s">
        <v>325</v>
      </c>
      <c r="AO8" s="21" t="s">
        <v>326</v>
      </c>
      <c r="AP8" s="21" t="s">
        <v>327</v>
      </c>
      <c r="AQ8" s="21" t="s">
        <v>328</v>
      </c>
      <c r="AR8" s="21" t="s">
        <v>329</v>
      </c>
      <c r="AS8" s="21" t="s">
        <v>330</v>
      </c>
      <c r="AT8" s="21" t="s">
        <v>331</v>
      </c>
      <c r="AU8" s="21" t="s">
        <v>332</v>
      </c>
      <c r="AV8" s="21" t="s">
        <v>333</v>
      </c>
      <c r="AW8" s="21" t="s">
        <v>334</v>
      </c>
      <c r="AX8" s="21" t="s">
        <v>335</v>
      </c>
      <c r="AY8" s="21" t="s">
        <v>336</v>
      </c>
      <c r="AZ8" s="21" t="s">
        <v>337</v>
      </c>
      <c r="BA8" s="21" t="s">
        <v>338</v>
      </c>
      <c r="BB8" s="21" t="s">
        <v>339</v>
      </c>
      <c r="BC8" s="21" t="s">
        <v>340</v>
      </c>
      <c r="BD8" s="21" t="s">
        <v>341</v>
      </c>
      <c r="BE8" s="21" t="s">
        <v>342</v>
      </c>
      <c r="BF8" s="21" t="s">
        <v>343</v>
      </c>
      <c r="BG8" s="21" t="s">
        <v>344</v>
      </c>
      <c r="BH8" s="21" t="s">
        <v>345</v>
      </c>
      <c r="BI8" s="21" t="s">
        <v>346</v>
      </c>
      <c r="BJ8" s="21" t="s">
        <v>347</v>
      </c>
      <c r="BK8" s="21" t="s">
        <v>348</v>
      </c>
      <c r="BL8" s="21" t="s">
        <v>349</v>
      </c>
      <c r="BM8" s="21" t="s">
        <v>350</v>
      </c>
      <c r="BN8" s="21" t="s">
        <v>351</v>
      </c>
      <c r="BO8" s="21" t="s">
        <v>352</v>
      </c>
      <c r="BP8" s="21" t="s">
        <v>353</v>
      </c>
      <c r="BQ8" s="21" t="s">
        <v>354</v>
      </c>
      <c r="BR8" s="21" t="s">
        <v>355</v>
      </c>
      <c r="BS8" s="21" t="s">
        <v>356</v>
      </c>
      <c r="BT8" s="21" t="s">
        <v>357</v>
      </c>
      <c r="BU8" s="21" t="s">
        <v>358</v>
      </c>
      <c r="BV8" s="21" t="s">
        <v>359</v>
      </c>
      <c r="BW8" s="21" t="s">
        <v>360</v>
      </c>
      <c r="BX8" s="21" t="s">
        <v>361</v>
      </c>
      <c r="BY8" s="21" t="s">
        <v>362</v>
      </c>
      <c r="BZ8" s="21" t="s">
        <v>363</v>
      </c>
      <c r="CA8" s="21" t="s">
        <v>364</v>
      </c>
      <c r="CB8" s="21" t="s">
        <v>365</v>
      </c>
      <c r="CC8" s="21" t="s">
        <v>366</v>
      </c>
      <c r="CD8" s="21" t="s">
        <v>367</v>
      </c>
      <c r="CE8" s="21" t="s">
        <v>368</v>
      </c>
      <c r="CF8" s="21" t="s">
        <v>369</v>
      </c>
      <c r="CG8" s="21" t="s">
        <v>370</v>
      </c>
      <c r="CH8" s="21" t="s">
        <v>371</v>
      </c>
      <c r="CI8" s="21" t="s">
        <v>372</v>
      </c>
      <c r="CJ8" s="21" t="s">
        <v>373</v>
      </c>
      <c r="CK8" s="21" t="s">
        <v>374</v>
      </c>
      <c r="CL8" s="21" t="s">
        <v>375</v>
      </c>
      <c r="CM8" s="21" t="s">
        <v>376</v>
      </c>
    </row>
    <row r="9" spans="3:93" ht="15" x14ac:dyDescent="0.3">
      <c r="C9" s="22" t="s">
        <v>377</v>
      </c>
      <c r="D9" s="25">
        <v>2.2772000000000001</v>
      </c>
      <c r="E9" s="25">
        <v>2.2305100000000002</v>
      </c>
      <c r="F9" s="25">
        <v>2.23746</v>
      </c>
      <c r="G9" s="25">
        <v>2.1670699999999998</v>
      </c>
      <c r="H9" s="25">
        <v>2.1266099999999999</v>
      </c>
      <c r="I9" s="25">
        <v>2.2629999999999999</v>
      </c>
      <c r="J9" s="25">
        <v>2.27657</v>
      </c>
      <c r="K9" s="25">
        <v>2.29732</v>
      </c>
      <c r="L9" s="25">
        <v>2.4190499999999999</v>
      </c>
      <c r="M9" s="25">
        <v>2.3547400000000001</v>
      </c>
      <c r="N9" s="25">
        <v>2.2718500000000001</v>
      </c>
      <c r="O9" s="25">
        <v>2.1061800000000002</v>
      </c>
      <c r="P9" s="25">
        <v>2.0644200000000001</v>
      </c>
      <c r="Q9" s="25">
        <v>2.05809</v>
      </c>
      <c r="R9" s="25">
        <v>2.04454</v>
      </c>
      <c r="S9" s="25">
        <v>1.9233899999999999</v>
      </c>
      <c r="T9" s="25">
        <v>1.8363499999999999</v>
      </c>
      <c r="U9" s="25">
        <v>1.71922</v>
      </c>
      <c r="V9" s="25">
        <v>1.6004499999999999</v>
      </c>
      <c r="W9" s="25">
        <v>1.45156</v>
      </c>
      <c r="X9" s="25">
        <v>1.35243</v>
      </c>
      <c r="Y9" s="25">
        <v>1.2391799999999999</v>
      </c>
      <c r="Z9" s="25">
        <v>1.1458600000000001</v>
      </c>
      <c r="AA9" s="25">
        <v>1.0731299999999999</v>
      </c>
      <c r="AB9" s="25">
        <v>1.0807500000000001</v>
      </c>
      <c r="AC9" s="25">
        <v>1.0300400000000001</v>
      </c>
      <c r="AD9" s="25">
        <v>0.98641999999999996</v>
      </c>
      <c r="AE9" s="25">
        <v>0.93339000000000005</v>
      </c>
      <c r="AF9" s="25">
        <v>0.87153999999999998</v>
      </c>
      <c r="AG9" s="25">
        <v>0.82996000000000003</v>
      </c>
      <c r="AH9" s="25">
        <v>0.79588000000000003</v>
      </c>
      <c r="AI9" s="25">
        <v>0.78544999999999998</v>
      </c>
      <c r="AJ9" s="25">
        <v>0.77991999999999995</v>
      </c>
      <c r="AK9" s="25">
        <v>0.76624000000000003</v>
      </c>
      <c r="AL9" s="25">
        <v>0.74858999999999998</v>
      </c>
      <c r="AM9" s="25">
        <v>0.74248999999999998</v>
      </c>
      <c r="AN9" s="25">
        <v>0.72294999999999998</v>
      </c>
      <c r="AO9" s="25">
        <v>0.73099000000000003</v>
      </c>
      <c r="AP9" s="25">
        <v>0.75022999999999995</v>
      </c>
      <c r="AQ9" s="25">
        <v>0.72674000000000005</v>
      </c>
      <c r="AR9" s="25">
        <v>0.76566000000000001</v>
      </c>
      <c r="AS9" s="25">
        <v>0.75934999999999997</v>
      </c>
      <c r="AT9" s="25">
        <v>0.78647</v>
      </c>
      <c r="AU9" s="25">
        <v>0.80257000000000001</v>
      </c>
      <c r="AV9" s="25">
        <v>0.81982999999999995</v>
      </c>
      <c r="AW9" s="25">
        <v>0.79730000000000001</v>
      </c>
      <c r="AX9" s="25">
        <v>0.80976000000000004</v>
      </c>
      <c r="AY9" s="25">
        <v>0.79124000000000005</v>
      </c>
      <c r="AZ9" s="25">
        <v>0.82189999999999996</v>
      </c>
      <c r="BA9" s="25">
        <v>0.80430999999999997</v>
      </c>
      <c r="BB9" s="25">
        <v>0.78891</v>
      </c>
      <c r="BC9" s="25">
        <v>0.78432000000000002</v>
      </c>
      <c r="BD9" s="25">
        <v>0.76246999999999998</v>
      </c>
      <c r="BE9" s="25">
        <v>0.75949</v>
      </c>
      <c r="BF9" s="25">
        <v>0.73338999999999999</v>
      </c>
      <c r="BG9" s="25">
        <v>0.71055000000000001</v>
      </c>
      <c r="BH9" s="25">
        <v>0.69796000000000002</v>
      </c>
      <c r="BI9" s="25">
        <v>0.67418999999999996</v>
      </c>
      <c r="BJ9" s="25">
        <v>0.67769999999999997</v>
      </c>
      <c r="BK9" s="25">
        <v>0.61511000000000005</v>
      </c>
      <c r="BL9" s="25">
        <v>0.60072999999999999</v>
      </c>
      <c r="BM9" s="25">
        <v>0.57362999999999997</v>
      </c>
      <c r="BN9" s="25">
        <v>0.58111000000000002</v>
      </c>
      <c r="BO9" s="25">
        <v>0.61199999999999999</v>
      </c>
      <c r="BP9" s="25">
        <v>0.61548999999999998</v>
      </c>
      <c r="BQ9" s="25">
        <v>0.61433000000000004</v>
      </c>
      <c r="BR9" s="25">
        <v>0.62234</v>
      </c>
      <c r="BS9" s="25">
        <v>0.64663999999999999</v>
      </c>
      <c r="BT9" s="25">
        <v>0.63502999999999998</v>
      </c>
      <c r="BU9" s="25">
        <v>0.59684999999999999</v>
      </c>
      <c r="BV9" s="25">
        <v>0.60448000000000002</v>
      </c>
      <c r="BW9" s="25">
        <v>0.60851</v>
      </c>
      <c r="BX9" s="25">
        <v>0.61050000000000004</v>
      </c>
      <c r="BY9" s="25">
        <v>0.61109999999999998</v>
      </c>
      <c r="BZ9" s="25">
        <v>0.62338000000000005</v>
      </c>
      <c r="CA9" s="25">
        <v>0.61073</v>
      </c>
      <c r="CB9" s="25">
        <v>0.59570999999999996</v>
      </c>
      <c r="CC9" s="25">
        <v>0.57525000000000004</v>
      </c>
      <c r="CD9" s="25">
        <v>0.57132000000000005</v>
      </c>
      <c r="CE9" s="25">
        <v>0.58253999999999995</v>
      </c>
      <c r="CF9" s="25">
        <v>0.55218999999999996</v>
      </c>
      <c r="CG9" s="25">
        <v>0.52963000000000005</v>
      </c>
      <c r="CH9" s="25">
        <v>0.52705000000000002</v>
      </c>
      <c r="CI9" s="25">
        <v>0.51315999999999995</v>
      </c>
      <c r="CJ9" s="25">
        <v>0.51475000000000004</v>
      </c>
      <c r="CK9" s="25">
        <v>0.4955</v>
      </c>
      <c r="CL9" s="25">
        <v>0.48543999999999998</v>
      </c>
      <c r="CM9" s="25">
        <v>0.50112000000000001</v>
      </c>
      <c r="CO9">
        <f>CM9/AQ9-1</f>
        <v>-0.31045490822027133</v>
      </c>
    </row>
    <row r="10" spans="3:93" ht="15" x14ac:dyDescent="0.3">
      <c r="C10" s="22" t="s">
        <v>378</v>
      </c>
      <c r="D10" s="25">
        <v>2.9663499999999998</v>
      </c>
      <c r="E10" s="25">
        <v>2.8699300000000001</v>
      </c>
      <c r="F10" s="25">
        <v>2.8557100000000002</v>
      </c>
      <c r="G10" s="25">
        <v>2.6777799999999998</v>
      </c>
      <c r="H10" s="25">
        <v>2.5679799999999999</v>
      </c>
      <c r="I10" s="25">
        <v>2.5982599999999998</v>
      </c>
      <c r="J10" s="25">
        <v>2.6300699999999999</v>
      </c>
      <c r="K10" s="25">
        <v>2.5969699999999998</v>
      </c>
      <c r="L10" s="25">
        <v>2.7537600000000002</v>
      </c>
      <c r="M10" s="25">
        <v>2.6846999999999999</v>
      </c>
      <c r="N10" s="25">
        <v>2.5901900000000002</v>
      </c>
      <c r="O10" s="25">
        <v>2.4500500000000001</v>
      </c>
      <c r="P10" s="25">
        <v>2.4451000000000001</v>
      </c>
      <c r="Q10" s="25">
        <v>2.4186299999999998</v>
      </c>
      <c r="R10" s="25">
        <v>2.4937200000000002</v>
      </c>
      <c r="S10" s="25">
        <v>2.4157799999999998</v>
      </c>
      <c r="T10" s="25">
        <v>2.3918900000000001</v>
      </c>
      <c r="U10" s="25">
        <v>2.2411300000000001</v>
      </c>
      <c r="V10" s="25">
        <v>2.1390600000000002</v>
      </c>
      <c r="W10" s="25">
        <v>1.96997</v>
      </c>
      <c r="X10" s="25">
        <v>1.8963399999999999</v>
      </c>
      <c r="Y10" s="25">
        <v>1.72028</v>
      </c>
      <c r="Z10" s="25">
        <v>1.5844</v>
      </c>
      <c r="AA10" s="25">
        <v>1.4534899999999999</v>
      </c>
      <c r="AB10" s="25">
        <v>1.4456800000000001</v>
      </c>
      <c r="AC10" s="25">
        <v>1.41978</v>
      </c>
      <c r="AD10" s="25">
        <v>1.37544</v>
      </c>
      <c r="AE10" s="25">
        <v>1.29863</v>
      </c>
      <c r="AF10" s="25">
        <v>1.2280800000000001</v>
      </c>
      <c r="AG10" s="25">
        <v>1.1800900000000001</v>
      </c>
      <c r="AH10" s="25">
        <v>1.1481600000000001</v>
      </c>
      <c r="AI10" s="25">
        <v>1.1646300000000001</v>
      </c>
      <c r="AJ10" s="25">
        <v>1.13567</v>
      </c>
      <c r="AK10" s="25">
        <v>1.1083099999999999</v>
      </c>
      <c r="AL10" s="25">
        <v>1.09517</v>
      </c>
      <c r="AM10" s="25">
        <v>1.0927199999999999</v>
      </c>
      <c r="AN10" s="25">
        <v>1.06396</v>
      </c>
      <c r="AO10" s="25">
        <v>1.0499700000000001</v>
      </c>
      <c r="AP10" s="25">
        <v>1.06396</v>
      </c>
      <c r="AQ10" s="25">
        <v>1.0497399999999999</v>
      </c>
      <c r="AR10" s="25">
        <v>1.05278</v>
      </c>
      <c r="AS10" s="25">
        <v>1.0441100000000001</v>
      </c>
      <c r="AT10" s="25">
        <v>1.0210300000000001</v>
      </c>
      <c r="AU10" s="25">
        <v>1.02397</v>
      </c>
      <c r="AV10" s="25">
        <v>1.03186</v>
      </c>
      <c r="AW10" s="25">
        <v>0.97914999999999996</v>
      </c>
      <c r="AX10" s="25">
        <v>0.98023000000000005</v>
      </c>
      <c r="AY10" s="25">
        <v>0.95781000000000005</v>
      </c>
      <c r="AZ10" s="25">
        <v>0.97514000000000001</v>
      </c>
      <c r="BA10" s="25">
        <v>0.95952999999999999</v>
      </c>
      <c r="BB10" s="25">
        <v>0.92978000000000005</v>
      </c>
      <c r="BC10" s="25">
        <v>0.89636000000000005</v>
      </c>
      <c r="BD10" s="25">
        <v>0.88724000000000003</v>
      </c>
      <c r="BE10" s="25">
        <v>0.88376999999999994</v>
      </c>
      <c r="BF10" s="25">
        <v>0.86921000000000004</v>
      </c>
      <c r="BG10" s="25">
        <v>0.81581999999999999</v>
      </c>
      <c r="BH10" s="25">
        <v>0.77551000000000003</v>
      </c>
      <c r="BI10" s="25">
        <v>0.76324000000000003</v>
      </c>
      <c r="BJ10" s="25">
        <v>0.75441999999999998</v>
      </c>
      <c r="BK10" s="25">
        <v>0.68345999999999996</v>
      </c>
      <c r="BL10" s="25">
        <v>0.65634999999999999</v>
      </c>
      <c r="BM10" s="25">
        <v>0.63736999999999999</v>
      </c>
      <c r="BN10" s="25">
        <v>0.63393999999999995</v>
      </c>
      <c r="BO10" s="25">
        <v>0.65571000000000002</v>
      </c>
      <c r="BP10" s="25">
        <v>0.64846999999999999</v>
      </c>
      <c r="BQ10" s="25">
        <v>0.62511000000000005</v>
      </c>
      <c r="BR10" s="25">
        <v>0.62234</v>
      </c>
      <c r="BS10" s="25">
        <v>0.65798999999999996</v>
      </c>
      <c r="BT10" s="25">
        <v>0.65771000000000002</v>
      </c>
      <c r="BU10" s="25">
        <v>0.64026000000000005</v>
      </c>
      <c r="BV10" s="25">
        <v>0.64844000000000002</v>
      </c>
      <c r="BW10" s="25">
        <v>0.64110999999999996</v>
      </c>
      <c r="BX10" s="25">
        <v>0.64380000000000004</v>
      </c>
      <c r="BY10" s="25">
        <v>0.63331999999999999</v>
      </c>
      <c r="BZ10" s="25">
        <v>0.64605000000000001</v>
      </c>
      <c r="CA10" s="25">
        <v>0.63334999999999997</v>
      </c>
      <c r="CB10" s="25">
        <v>0.61819000000000002</v>
      </c>
      <c r="CC10" s="25">
        <v>0.59738000000000002</v>
      </c>
      <c r="CD10" s="25">
        <v>0.59372999999999998</v>
      </c>
      <c r="CE10" s="25">
        <v>0.57133999999999996</v>
      </c>
      <c r="CF10" s="25">
        <v>0.56323000000000001</v>
      </c>
      <c r="CG10" s="25">
        <v>0.54044000000000003</v>
      </c>
      <c r="CH10" s="25">
        <v>0.52705000000000002</v>
      </c>
      <c r="CI10" s="25">
        <v>0.50268999999999997</v>
      </c>
      <c r="CJ10" s="25">
        <v>0.49374000000000001</v>
      </c>
      <c r="CK10" s="25">
        <v>0.48494999999999999</v>
      </c>
      <c r="CL10" s="25">
        <v>0.48543999999999998</v>
      </c>
      <c r="CM10" s="25">
        <v>0.49021999999999999</v>
      </c>
      <c r="CO10">
        <f t="shared" ref="CO10:CO13" si="0">CM10/AQ10-1</f>
        <v>-0.53300817345247387</v>
      </c>
    </row>
    <row r="11" spans="3:93" ht="15" x14ac:dyDescent="0.3">
      <c r="C11" s="22" t="s">
        <v>379</v>
      </c>
      <c r="D11" s="25">
        <v>2.7266400000000002</v>
      </c>
      <c r="E11" s="25">
        <v>2.8253200000000001</v>
      </c>
      <c r="F11" s="25">
        <v>2.8557100000000002</v>
      </c>
      <c r="G11" s="25">
        <v>2.6501700000000001</v>
      </c>
      <c r="H11" s="25">
        <v>2.5412300000000001</v>
      </c>
      <c r="I11" s="25">
        <v>2.5842900000000002</v>
      </c>
      <c r="J11" s="25">
        <v>2.5735100000000002</v>
      </c>
      <c r="K11" s="25">
        <v>2.61124</v>
      </c>
      <c r="L11" s="25">
        <v>2.7081200000000001</v>
      </c>
      <c r="M11" s="25">
        <v>2.6396999999999999</v>
      </c>
      <c r="N11" s="25">
        <v>2.54678</v>
      </c>
      <c r="O11" s="25">
        <v>2.3354300000000001</v>
      </c>
      <c r="P11" s="25">
        <v>2.3572500000000001</v>
      </c>
      <c r="Q11" s="25">
        <v>2.3585400000000001</v>
      </c>
      <c r="R11" s="25">
        <v>2.3853</v>
      </c>
      <c r="S11" s="25">
        <v>2.2926799999999998</v>
      </c>
      <c r="T11" s="25">
        <v>2.1604199999999998</v>
      </c>
      <c r="U11" s="25">
        <v>2.1183299999999998</v>
      </c>
      <c r="V11" s="25">
        <v>2.0467300000000002</v>
      </c>
      <c r="W11" s="25">
        <v>1.8811</v>
      </c>
      <c r="X11" s="25">
        <v>1.7934399999999999</v>
      </c>
      <c r="Y11" s="25">
        <v>1.6619600000000001</v>
      </c>
      <c r="Z11" s="25">
        <v>1.5561100000000001</v>
      </c>
      <c r="AA11" s="25">
        <v>1.42632</v>
      </c>
      <c r="AB11" s="25">
        <v>1.4316500000000001</v>
      </c>
      <c r="AC11" s="25">
        <v>1.39194</v>
      </c>
      <c r="AD11" s="25">
        <v>1.36154</v>
      </c>
      <c r="AE11" s="25">
        <v>1.29863</v>
      </c>
      <c r="AF11" s="25">
        <v>1.24129</v>
      </c>
      <c r="AG11" s="25">
        <v>1.2060299999999999</v>
      </c>
      <c r="AH11" s="25">
        <v>1.1873</v>
      </c>
      <c r="AI11" s="25">
        <v>1.20526</v>
      </c>
      <c r="AJ11" s="25">
        <v>1.1903999999999999</v>
      </c>
      <c r="AK11" s="25">
        <v>1.1630400000000001</v>
      </c>
      <c r="AL11" s="25">
        <v>1.16448</v>
      </c>
      <c r="AM11" s="25">
        <v>1.16276</v>
      </c>
      <c r="AN11" s="25">
        <v>1.11852</v>
      </c>
      <c r="AO11" s="25">
        <v>1.0765499999999999</v>
      </c>
      <c r="AP11" s="25">
        <v>1.1048800000000001</v>
      </c>
      <c r="AQ11" s="25">
        <v>1.0901099999999999</v>
      </c>
      <c r="AR11" s="25">
        <v>1.08013</v>
      </c>
      <c r="AS11" s="25">
        <v>1.0576700000000001</v>
      </c>
      <c r="AT11" s="25">
        <v>1.07622</v>
      </c>
      <c r="AU11" s="25">
        <v>1.06549</v>
      </c>
      <c r="AV11" s="25">
        <v>1.0742700000000001</v>
      </c>
      <c r="AW11" s="25">
        <v>0.99312999999999996</v>
      </c>
      <c r="AX11" s="25">
        <v>0.99443999999999999</v>
      </c>
      <c r="AY11" s="25">
        <v>0.95781000000000005</v>
      </c>
      <c r="AZ11" s="25">
        <v>0.96121000000000001</v>
      </c>
      <c r="BA11" s="25">
        <v>0.97363999999999995</v>
      </c>
      <c r="BB11" s="25">
        <v>0.95796000000000003</v>
      </c>
      <c r="BC11" s="25">
        <v>0.93837999999999999</v>
      </c>
      <c r="BD11" s="25">
        <v>0.91496999999999995</v>
      </c>
      <c r="BE11" s="25">
        <v>0.89758000000000004</v>
      </c>
      <c r="BF11" s="25">
        <v>0.86921000000000004</v>
      </c>
      <c r="BG11" s="25">
        <v>0.84213000000000005</v>
      </c>
      <c r="BH11" s="25">
        <v>0.81428999999999996</v>
      </c>
      <c r="BI11" s="25">
        <v>0.78868000000000005</v>
      </c>
      <c r="BJ11" s="25">
        <v>0.79278000000000004</v>
      </c>
      <c r="BK11" s="25">
        <v>0.69484999999999997</v>
      </c>
      <c r="BL11" s="25">
        <v>0.67859999999999998</v>
      </c>
      <c r="BM11" s="25">
        <v>0.66923999999999995</v>
      </c>
      <c r="BN11" s="25">
        <v>0.67620000000000002</v>
      </c>
      <c r="BO11" s="25">
        <v>0.71035000000000004</v>
      </c>
      <c r="BP11" s="25">
        <v>0.71440999999999999</v>
      </c>
      <c r="BQ11" s="25">
        <v>0.70055999999999996</v>
      </c>
      <c r="BR11" s="25">
        <v>0.70967999999999998</v>
      </c>
      <c r="BS11" s="25">
        <v>0.72606000000000004</v>
      </c>
      <c r="BT11" s="25">
        <v>0.73709000000000002</v>
      </c>
      <c r="BU11" s="25">
        <v>0.70537000000000005</v>
      </c>
      <c r="BV11" s="25">
        <v>0.70340000000000003</v>
      </c>
      <c r="BW11" s="25">
        <v>0.71716999999999997</v>
      </c>
      <c r="BX11" s="25">
        <v>0.72150000000000003</v>
      </c>
      <c r="BY11" s="25">
        <v>0.69999</v>
      </c>
      <c r="BZ11" s="25">
        <v>0.72538999999999998</v>
      </c>
      <c r="CA11" s="25">
        <v>0.71252000000000004</v>
      </c>
      <c r="CB11" s="25">
        <v>0.69686999999999999</v>
      </c>
      <c r="CC11" s="25">
        <v>0.66374999999999995</v>
      </c>
      <c r="CD11" s="25">
        <v>0.70574999999999999</v>
      </c>
      <c r="CE11" s="25">
        <v>0.67215999999999998</v>
      </c>
      <c r="CF11" s="25">
        <v>0.65158000000000005</v>
      </c>
      <c r="CG11" s="25">
        <v>0.62690999999999997</v>
      </c>
      <c r="CH11" s="25">
        <v>0.60084000000000004</v>
      </c>
      <c r="CI11" s="25">
        <v>0.59694000000000003</v>
      </c>
      <c r="CJ11" s="25">
        <v>0.57777999999999996</v>
      </c>
      <c r="CK11" s="25">
        <v>0.56928999999999996</v>
      </c>
      <c r="CL11" s="25">
        <v>0.55930999999999997</v>
      </c>
      <c r="CM11" s="25">
        <v>0.57737000000000005</v>
      </c>
      <c r="CO11">
        <f t="shared" si="0"/>
        <v>-0.47035620258506017</v>
      </c>
    </row>
    <row r="12" spans="3:93" ht="15" x14ac:dyDescent="0.3">
      <c r="C12" s="22" t="s">
        <v>380</v>
      </c>
      <c r="D12" s="25">
        <v>2.3221400000000001</v>
      </c>
      <c r="E12" s="25">
        <v>2.3346</v>
      </c>
      <c r="F12" s="25">
        <v>2.3110599999999999</v>
      </c>
      <c r="G12" s="25">
        <v>2.19468</v>
      </c>
      <c r="H12" s="25">
        <v>2.18011</v>
      </c>
      <c r="I12" s="25">
        <v>2.2490299999999999</v>
      </c>
      <c r="J12" s="25">
        <v>2.2624300000000002</v>
      </c>
      <c r="K12" s="25">
        <v>2.2259799999999998</v>
      </c>
      <c r="L12" s="25">
        <v>2.3429799999999998</v>
      </c>
      <c r="M12" s="25">
        <v>2.1897500000000001</v>
      </c>
      <c r="N12" s="25">
        <v>2.11267</v>
      </c>
      <c r="O12" s="25">
        <v>1.79097</v>
      </c>
      <c r="P12" s="25">
        <v>1.78624</v>
      </c>
      <c r="Q12" s="25">
        <v>1.74261</v>
      </c>
      <c r="R12" s="25">
        <v>1.6882999999999999</v>
      </c>
      <c r="S12" s="25">
        <v>1.60026</v>
      </c>
      <c r="T12" s="25">
        <v>1.58945</v>
      </c>
      <c r="U12" s="25">
        <v>1.58107</v>
      </c>
      <c r="V12" s="25">
        <v>1.5235099999999999</v>
      </c>
      <c r="W12" s="25">
        <v>1.3626799999999999</v>
      </c>
      <c r="X12" s="25">
        <v>1.2348300000000001</v>
      </c>
      <c r="Y12" s="25">
        <v>1.13713</v>
      </c>
      <c r="Z12" s="25">
        <v>1.0326900000000001</v>
      </c>
      <c r="AA12" s="25">
        <v>0.92371000000000003</v>
      </c>
      <c r="AB12" s="25">
        <v>0.88424999999999998</v>
      </c>
      <c r="AC12" s="25">
        <v>0.84909000000000001</v>
      </c>
      <c r="AD12" s="25">
        <v>0.84748999999999997</v>
      </c>
      <c r="AE12" s="25">
        <v>0.82516999999999996</v>
      </c>
      <c r="AF12" s="25">
        <v>0.79230999999999996</v>
      </c>
      <c r="AG12" s="25">
        <v>0.77807999999999999</v>
      </c>
      <c r="AH12" s="25">
        <v>0.76978999999999997</v>
      </c>
      <c r="AI12" s="25">
        <v>0.79898999999999998</v>
      </c>
      <c r="AJ12" s="25">
        <v>0.79359999999999997</v>
      </c>
      <c r="AK12" s="25">
        <v>0.79359999999999997</v>
      </c>
      <c r="AL12" s="25">
        <v>0.79017999999999999</v>
      </c>
      <c r="AM12" s="25">
        <v>0.78451000000000004</v>
      </c>
      <c r="AN12" s="25">
        <v>0.73658999999999997</v>
      </c>
      <c r="AO12" s="25">
        <v>0.73099000000000003</v>
      </c>
      <c r="AP12" s="25">
        <v>0.75022999999999995</v>
      </c>
      <c r="AQ12" s="25">
        <v>0.74019999999999997</v>
      </c>
      <c r="AR12" s="25">
        <v>0.77932999999999997</v>
      </c>
      <c r="AS12" s="25">
        <v>0.78647</v>
      </c>
      <c r="AT12" s="25">
        <v>0.80027000000000004</v>
      </c>
      <c r="AU12" s="25">
        <v>0.80257000000000001</v>
      </c>
      <c r="CO12">
        <f t="shared" si="0"/>
        <v>-1</v>
      </c>
    </row>
    <row r="13" spans="3:93" ht="15" x14ac:dyDescent="0.3">
      <c r="C13" s="22" t="s">
        <v>381</v>
      </c>
      <c r="D13" s="25">
        <v>2.03749</v>
      </c>
      <c r="E13" s="25">
        <v>2.0223300000000002</v>
      </c>
      <c r="F13" s="25">
        <v>1.98722</v>
      </c>
      <c r="G13" s="25">
        <v>1.9048099999999999</v>
      </c>
      <c r="H13" s="25">
        <v>1.76549</v>
      </c>
      <c r="I13" s="25">
        <v>1.82995</v>
      </c>
      <c r="J13" s="25">
        <v>1.76752</v>
      </c>
      <c r="K13" s="25">
        <v>1.8264400000000001</v>
      </c>
      <c r="L13" s="25">
        <v>1.91699</v>
      </c>
      <c r="M13" s="25">
        <v>1.91978</v>
      </c>
      <c r="N13" s="25">
        <v>1.8522099999999999</v>
      </c>
      <c r="O13" s="25">
        <v>1.8052999999999999</v>
      </c>
      <c r="P13" s="25">
        <v>1.80088</v>
      </c>
      <c r="Q13" s="25">
        <v>1.8477699999999999</v>
      </c>
      <c r="R13" s="25">
        <v>1.84318</v>
      </c>
      <c r="S13" s="25">
        <v>1.75413</v>
      </c>
      <c r="T13" s="25">
        <v>1.68204</v>
      </c>
      <c r="U13" s="25">
        <v>1.5350200000000001</v>
      </c>
      <c r="V13" s="25">
        <v>1.5081199999999999</v>
      </c>
      <c r="W13" s="25">
        <v>1.3774999999999999</v>
      </c>
      <c r="X13" s="25">
        <v>1.30833</v>
      </c>
      <c r="Y13" s="25">
        <v>1.2391799999999999</v>
      </c>
      <c r="Z13" s="25">
        <v>1.16001</v>
      </c>
      <c r="AA13" s="25">
        <v>1.0323800000000001</v>
      </c>
      <c r="AB13" s="25">
        <v>1.01058</v>
      </c>
      <c r="AC13" s="25">
        <v>0.98828000000000005</v>
      </c>
      <c r="AD13" s="25">
        <v>0.94474000000000002</v>
      </c>
      <c r="AE13" s="25">
        <v>0.87927999999999995</v>
      </c>
      <c r="AF13" s="25">
        <v>0.81872</v>
      </c>
      <c r="AG13" s="25">
        <v>0.76512000000000002</v>
      </c>
      <c r="AH13" s="25">
        <v>0.74370000000000003</v>
      </c>
      <c r="AI13" s="25">
        <v>0.75836999999999999</v>
      </c>
      <c r="AJ13" s="25">
        <v>0.75255000000000005</v>
      </c>
      <c r="AK13" s="25">
        <v>0.73887000000000003</v>
      </c>
      <c r="AL13" s="25">
        <v>0.73472999999999999</v>
      </c>
      <c r="AM13" s="25">
        <v>0.72848000000000002</v>
      </c>
      <c r="AN13" s="25">
        <v>0.69567000000000001</v>
      </c>
      <c r="AO13" s="25">
        <v>0.67783000000000004</v>
      </c>
      <c r="AP13" s="25">
        <v>0.68203000000000003</v>
      </c>
      <c r="AQ13" s="25">
        <v>0.67291000000000001</v>
      </c>
      <c r="AR13" s="25">
        <v>0.65627999999999997</v>
      </c>
      <c r="AS13" s="25">
        <v>0.61019999999999996</v>
      </c>
      <c r="AT13" s="25">
        <v>0.63468999999999998</v>
      </c>
      <c r="AU13" s="25">
        <v>0.62268999999999997</v>
      </c>
      <c r="AV13" s="25">
        <v>0.62200999999999995</v>
      </c>
      <c r="AW13" s="25">
        <v>0.62200999999999995</v>
      </c>
      <c r="AX13" s="25">
        <v>0.62200999999999995</v>
      </c>
      <c r="AY13" s="25">
        <v>0.60685</v>
      </c>
      <c r="AZ13" s="25">
        <v>0.60685</v>
      </c>
      <c r="BA13" s="25">
        <v>0.60685</v>
      </c>
      <c r="BB13" s="25">
        <v>0.60379000000000005</v>
      </c>
      <c r="BC13" s="25">
        <v>0.60379000000000005</v>
      </c>
      <c r="BD13" s="25">
        <v>0.60379000000000005</v>
      </c>
      <c r="BE13" s="25">
        <v>0.60379000000000005</v>
      </c>
      <c r="BF13" s="25">
        <v>0.60379000000000005</v>
      </c>
      <c r="BG13" s="25">
        <v>0.60379000000000005</v>
      </c>
      <c r="BH13" s="25">
        <v>0.60175000000000001</v>
      </c>
      <c r="BI13" s="25">
        <v>0.60175000000000001</v>
      </c>
      <c r="BJ13" s="25">
        <v>0.60175000000000001</v>
      </c>
      <c r="BK13" s="25">
        <v>0.58226999999999995</v>
      </c>
      <c r="BL13" s="25">
        <v>0.58226999999999995</v>
      </c>
      <c r="BM13" s="25">
        <v>0.58226999999999995</v>
      </c>
      <c r="BN13" s="25">
        <v>0.56859999999999999</v>
      </c>
      <c r="BO13" s="25">
        <v>0.56859999999999999</v>
      </c>
      <c r="BP13" s="25">
        <v>0.56859999999999999</v>
      </c>
      <c r="BQ13" s="25">
        <v>0.55493000000000003</v>
      </c>
      <c r="BR13" s="25">
        <v>0.55493000000000003</v>
      </c>
      <c r="BS13" s="25">
        <v>0.55493000000000003</v>
      </c>
      <c r="BT13" s="25">
        <v>0.54125000000000001</v>
      </c>
      <c r="BU13" s="25">
        <v>0.54125000000000001</v>
      </c>
      <c r="BV13" s="25">
        <v>0.54125000000000001</v>
      </c>
      <c r="BW13" s="25">
        <v>0.52929999999999999</v>
      </c>
      <c r="BX13" s="25">
        <v>0.52929999999999999</v>
      </c>
      <c r="BY13" s="25">
        <v>0.52929999999999999</v>
      </c>
      <c r="BZ13" s="25">
        <v>0.52259999999999995</v>
      </c>
      <c r="CA13" s="25">
        <v>0.52259999999999995</v>
      </c>
      <c r="CB13" s="25">
        <v>0.52259999999999995</v>
      </c>
      <c r="CC13" s="25">
        <v>0.51590000000000003</v>
      </c>
      <c r="CD13" s="25">
        <v>0.51590000000000003</v>
      </c>
      <c r="CE13" s="25">
        <v>0.51590000000000003</v>
      </c>
      <c r="CF13" s="25">
        <v>0.50919999999999999</v>
      </c>
      <c r="CG13" s="25">
        <v>0.50919999999999999</v>
      </c>
      <c r="CH13" s="25">
        <v>0.50919999999999999</v>
      </c>
      <c r="CI13" s="25">
        <v>0.47347</v>
      </c>
      <c r="CJ13" s="25">
        <v>0.47347</v>
      </c>
      <c r="CK13" s="25">
        <v>0.47347</v>
      </c>
      <c r="CL13" s="25">
        <v>0.45373999999999998</v>
      </c>
      <c r="CM13" s="25">
        <v>0.45373999999999998</v>
      </c>
      <c r="CO13">
        <f t="shared" si="0"/>
        <v>-0.3257047747841465</v>
      </c>
    </row>
    <row r="14" spans="3:93" ht="15" x14ac:dyDescent="0.3">
      <c r="C14" s="22" t="s">
        <v>382</v>
      </c>
      <c r="O14" s="25">
        <v>1.5474000000000001</v>
      </c>
      <c r="P14" s="25">
        <v>1.5812600000000001</v>
      </c>
      <c r="Q14" s="25">
        <v>1.5172699999999999</v>
      </c>
      <c r="R14" s="25">
        <v>1.4559599999999999</v>
      </c>
      <c r="S14" s="25">
        <v>1.4463900000000001</v>
      </c>
      <c r="T14" s="25">
        <v>1.4505600000000001</v>
      </c>
      <c r="U14" s="25">
        <v>1.3815200000000001</v>
      </c>
      <c r="V14" s="25">
        <v>1.30806</v>
      </c>
      <c r="W14" s="25">
        <v>1.1405099999999999</v>
      </c>
      <c r="X14" s="25">
        <v>1.08782</v>
      </c>
      <c r="Y14" s="25">
        <v>0.97677000000000003</v>
      </c>
      <c r="Z14" s="25">
        <v>0.90537000000000001</v>
      </c>
      <c r="AA14" s="25">
        <v>0.81503999999999999</v>
      </c>
      <c r="AB14" s="25">
        <v>0.80003999999999997</v>
      </c>
      <c r="AC14" s="25">
        <v>0.79340999999999995</v>
      </c>
      <c r="AD14" s="25">
        <v>0.77802000000000004</v>
      </c>
      <c r="AE14" s="25">
        <v>0.74400999999999995</v>
      </c>
      <c r="AF14" s="25">
        <v>0.69987999999999995</v>
      </c>
      <c r="AG14" s="25">
        <v>0.66137000000000001</v>
      </c>
      <c r="AH14" s="25">
        <v>0.65236000000000005</v>
      </c>
      <c r="AI14" s="25">
        <v>0.66356999999999999</v>
      </c>
      <c r="AJ14" s="25">
        <v>0.64309000000000005</v>
      </c>
      <c r="AK14" s="25">
        <v>0.62941000000000003</v>
      </c>
      <c r="AL14" s="25">
        <v>0.65154999999999996</v>
      </c>
      <c r="AM14" s="25">
        <v>0.58838999999999997</v>
      </c>
      <c r="AN14" s="25">
        <v>0.57289999999999996</v>
      </c>
      <c r="AO14" s="25">
        <v>0.55820999999999998</v>
      </c>
      <c r="AP14" s="25">
        <v>0.54561999999999999</v>
      </c>
      <c r="AQ14" s="25">
        <v>0.53832999999999998</v>
      </c>
      <c r="AR14" s="25">
        <v>0.53322999999999998</v>
      </c>
      <c r="AS14" s="25">
        <v>0.47460000000000002</v>
      </c>
      <c r="AT14" s="25">
        <v>0.49671999999999999</v>
      </c>
      <c r="AU14" s="25">
        <v>0.48431000000000002</v>
      </c>
    </row>
    <row r="19" spans="8:8" ht="15" x14ac:dyDescent="0.3">
      <c r="H19" s="22" t="s">
        <v>383</v>
      </c>
    </row>
    <row r="22" spans="8:8" ht="15" x14ac:dyDescent="0.3">
      <c r="H22" s="22"/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1:H33"/>
  <sheetViews>
    <sheetView showGridLines="0" zoomScale="70" zoomScaleNormal="70" workbookViewId="0">
      <selection activeCell="A2" sqref="A2:XFD2"/>
    </sheetView>
  </sheetViews>
  <sheetFormatPr defaultRowHeight="14.4" x14ac:dyDescent="0.3"/>
  <cols>
    <col min="1" max="1" width="1" customWidth="1"/>
    <col min="3" max="3" width="16.33203125" customWidth="1"/>
    <col min="4" max="5" width="7.6640625" customWidth="1"/>
  </cols>
  <sheetData>
    <row r="1" spans="3:8" ht="3" customHeight="1" x14ac:dyDescent="0.3"/>
    <row r="6" spans="3:8" x14ac:dyDescent="0.3">
      <c r="C6" s="12" t="s">
        <v>288</v>
      </c>
    </row>
    <row r="8" spans="3:8" ht="15.6" x14ac:dyDescent="0.3">
      <c r="C8" s="20" t="s">
        <v>384</v>
      </c>
      <c r="D8" s="21" t="s">
        <v>278</v>
      </c>
      <c r="E8" s="21" t="s">
        <v>279</v>
      </c>
    </row>
    <row r="9" spans="3:8" ht="15" x14ac:dyDescent="0.3">
      <c r="C9" s="22" t="s">
        <v>29</v>
      </c>
      <c r="D9" s="3">
        <v>0.68110000000000004</v>
      </c>
      <c r="E9" s="3">
        <v>0.52</v>
      </c>
      <c r="G9" s="26"/>
      <c r="H9" s="26"/>
    </row>
    <row r="10" spans="3:8" ht="15" x14ac:dyDescent="0.3">
      <c r="C10" s="22" t="s">
        <v>385</v>
      </c>
      <c r="D10" s="3">
        <v>0.65059999999999996</v>
      </c>
      <c r="E10" s="3">
        <v>0.61</v>
      </c>
      <c r="G10" s="26"/>
      <c r="H10" s="26"/>
    </row>
    <row r="11" spans="3:8" ht="15" x14ac:dyDescent="0.3">
      <c r="C11" s="22" t="s">
        <v>25</v>
      </c>
      <c r="D11" s="3">
        <v>0.54900000000000004</v>
      </c>
      <c r="E11" s="3">
        <v>0.43</v>
      </c>
      <c r="G11" s="26"/>
      <c r="H11" s="26"/>
    </row>
    <row r="12" spans="3:8" ht="15" x14ac:dyDescent="0.3">
      <c r="C12" s="22" t="s">
        <v>94</v>
      </c>
      <c r="D12" s="3">
        <v>0.58960000000000001</v>
      </c>
      <c r="E12" s="3">
        <v>0.49</v>
      </c>
      <c r="G12" s="26"/>
      <c r="H12" s="26"/>
    </row>
    <row r="13" spans="3:8" ht="15" x14ac:dyDescent="0.3">
      <c r="C13" s="22" t="s">
        <v>27</v>
      </c>
      <c r="D13" s="3">
        <v>0.52859999999999996</v>
      </c>
      <c r="E13" s="3">
        <v>0.44</v>
      </c>
      <c r="G13" s="26"/>
      <c r="H13" s="26"/>
    </row>
    <row r="14" spans="3:8" ht="15" x14ac:dyDescent="0.3">
      <c r="C14" s="22" t="s">
        <v>386</v>
      </c>
      <c r="D14" s="3">
        <v>0.7319</v>
      </c>
      <c r="E14" s="3">
        <v>0.59</v>
      </c>
      <c r="G14" s="26"/>
      <c r="H14" s="26"/>
    </row>
    <row r="15" spans="3:8" ht="15" x14ac:dyDescent="0.3">
      <c r="C15" s="22" t="s">
        <v>387</v>
      </c>
      <c r="D15" s="3">
        <v>0.5998</v>
      </c>
      <c r="E15" s="3">
        <v>0.49</v>
      </c>
      <c r="G15" s="26"/>
      <c r="H15" s="26"/>
    </row>
    <row r="16" spans="3:8" ht="15" x14ac:dyDescent="0.3">
      <c r="C16" s="22" t="s">
        <v>388</v>
      </c>
      <c r="D16" s="3">
        <v>0.63029999999999997</v>
      </c>
      <c r="E16" s="3">
        <v>0.53</v>
      </c>
      <c r="G16" s="26"/>
      <c r="H16" s="26"/>
    </row>
    <row r="17" spans="3:8" ht="15" x14ac:dyDescent="0.3">
      <c r="C17" s="22" t="s">
        <v>389</v>
      </c>
      <c r="D17" s="3">
        <v>0.66080000000000005</v>
      </c>
      <c r="E17" s="3">
        <v>0.48</v>
      </c>
      <c r="G17" s="26"/>
      <c r="H17" s="26"/>
    </row>
    <row r="18" spans="3:8" ht="15" x14ac:dyDescent="0.3">
      <c r="C18" s="22" t="s">
        <v>390</v>
      </c>
      <c r="D18" s="3">
        <v>0.55910000000000004</v>
      </c>
      <c r="E18" s="3">
        <v>0.48</v>
      </c>
      <c r="G18" s="26"/>
      <c r="H18" s="26"/>
    </row>
    <row r="19" spans="3:8" ht="15" x14ac:dyDescent="0.3">
      <c r="C19" s="22" t="s">
        <v>125</v>
      </c>
      <c r="D19" s="3">
        <v>0.6099</v>
      </c>
      <c r="E19" s="3">
        <v>0.49</v>
      </c>
      <c r="G19" s="26"/>
      <c r="H19" s="26"/>
    </row>
    <row r="33" spans="3:3" ht="15" x14ac:dyDescent="0.3">
      <c r="C33" s="22" t="s">
        <v>383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16"/>
  <sheetViews>
    <sheetView showGridLines="0" zoomScale="70" zoomScaleNormal="70" workbookViewId="0">
      <selection sqref="A1:XFD1"/>
    </sheetView>
  </sheetViews>
  <sheetFormatPr defaultRowHeight="14.4" x14ac:dyDescent="0.3"/>
  <cols>
    <col min="2" max="2" width="15.6640625" customWidth="1"/>
    <col min="4" max="6" width="21.5546875" style="1" customWidth="1"/>
  </cols>
  <sheetData>
    <row r="3" spans="2:6" ht="15.6" x14ac:dyDescent="0.3">
      <c r="B3" s="20" t="s">
        <v>391</v>
      </c>
      <c r="C3" s="20"/>
      <c r="D3" s="20"/>
      <c r="E3" s="20"/>
      <c r="F3" s="20"/>
    </row>
    <row r="4" spans="2:6" ht="15.6" x14ac:dyDescent="0.3">
      <c r="B4" s="20"/>
      <c r="C4" s="20"/>
      <c r="D4" s="20"/>
      <c r="E4" s="20"/>
      <c r="F4" s="20"/>
    </row>
    <row r="5" spans="2:6" ht="30.6" x14ac:dyDescent="0.3">
      <c r="B5" s="20" t="s">
        <v>85</v>
      </c>
      <c r="C5" s="20" t="s">
        <v>2</v>
      </c>
      <c r="D5" s="27" t="s">
        <v>392</v>
      </c>
      <c r="E5" s="27" t="s">
        <v>393</v>
      </c>
      <c r="F5" s="27" t="s">
        <v>393</v>
      </c>
    </row>
    <row r="6" spans="2:6" ht="15.6" x14ac:dyDescent="0.3">
      <c r="B6" s="20"/>
      <c r="C6" s="20" t="s">
        <v>273</v>
      </c>
      <c r="D6" s="20">
        <v>4442.07</v>
      </c>
      <c r="E6" s="20">
        <v>3170.62</v>
      </c>
      <c r="F6" s="20">
        <v>7269.28</v>
      </c>
    </row>
    <row r="7" spans="2:6" ht="15.6" x14ac:dyDescent="0.3">
      <c r="B7" s="20"/>
      <c r="C7" s="20" t="s">
        <v>274</v>
      </c>
      <c r="D7" s="20">
        <v>3806.77</v>
      </c>
      <c r="E7" s="20">
        <v>2440.35</v>
      </c>
      <c r="F7" s="20">
        <v>7087.1</v>
      </c>
    </row>
    <row r="8" spans="2:6" ht="15.6" x14ac:dyDescent="0.3">
      <c r="B8" s="20"/>
      <c r="C8" s="20" t="s">
        <v>275</v>
      </c>
      <c r="D8" s="20">
        <v>3101.31</v>
      </c>
      <c r="E8" s="20">
        <v>1951.02</v>
      </c>
      <c r="F8" s="20">
        <v>6241.97</v>
      </c>
    </row>
    <row r="9" spans="2:6" ht="15.6" x14ac:dyDescent="0.3">
      <c r="B9" s="20"/>
      <c r="C9" s="20" t="s">
        <v>276</v>
      </c>
      <c r="D9" s="20">
        <v>2426.7199999999998</v>
      </c>
      <c r="E9" s="20">
        <v>1589.18</v>
      </c>
      <c r="F9" s="20">
        <v>5009.05</v>
      </c>
    </row>
    <row r="10" spans="2:6" ht="15.6" x14ac:dyDescent="0.3">
      <c r="B10" s="20"/>
      <c r="C10" s="20" t="s">
        <v>277</v>
      </c>
      <c r="D10" s="20">
        <v>2237.2800000000002</v>
      </c>
      <c r="E10" s="20">
        <v>1330.36</v>
      </c>
      <c r="F10" s="20">
        <v>4974.53</v>
      </c>
    </row>
    <row r="11" spans="2:6" ht="15.6" x14ac:dyDescent="0.3">
      <c r="B11" s="20"/>
      <c r="C11" s="20" t="s">
        <v>278</v>
      </c>
      <c r="D11" s="20">
        <v>1762.73</v>
      </c>
      <c r="E11" s="20">
        <v>1136.01</v>
      </c>
      <c r="F11" s="20">
        <v>3785.14</v>
      </c>
    </row>
    <row r="12" spans="2:6" ht="15.6" x14ac:dyDescent="0.3">
      <c r="B12" s="20"/>
      <c r="C12" s="20" t="s">
        <v>279</v>
      </c>
      <c r="D12" s="20">
        <v>1550.26</v>
      </c>
      <c r="E12" s="20">
        <v>1067.7</v>
      </c>
      <c r="F12" s="20">
        <v>3406.61</v>
      </c>
    </row>
    <row r="13" spans="2:6" ht="15.6" x14ac:dyDescent="0.3">
      <c r="B13" s="20"/>
      <c r="C13" s="20" t="s">
        <v>394</v>
      </c>
      <c r="D13" s="20">
        <v>1399.61</v>
      </c>
      <c r="E13" s="20">
        <v>913.07</v>
      </c>
      <c r="F13" s="20">
        <v>3337.45</v>
      </c>
    </row>
    <row r="16" spans="2:6" x14ac:dyDescent="0.3">
      <c r="B16" t="s">
        <v>395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AK39"/>
  <sheetViews>
    <sheetView showGridLines="0" zoomScale="70" zoomScaleNormal="70" workbookViewId="0">
      <selection sqref="A1:XFD1"/>
    </sheetView>
  </sheetViews>
  <sheetFormatPr defaultRowHeight="14.4" x14ac:dyDescent="0.3"/>
  <cols>
    <col min="2" max="2" width="36.6640625" bestFit="1" customWidth="1"/>
    <col min="3" max="34" width="7.5546875" bestFit="1" customWidth="1"/>
  </cols>
  <sheetData>
    <row r="3" spans="2:34" x14ac:dyDescent="0.3">
      <c r="B3" s="28" t="s">
        <v>396</v>
      </c>
    </row>
    <row r="7" spans="2:34" x14ac:dyDescent="0.3">
      <c r="C7" s="90" t="s">
        <v>25</v>
      </c>
      <c r="D7" s="89"/>
      <c r="E7" s="89"/>
      <c r="F7" s="89"/>
      <c r="G7" s="89"/>
      <c r="H7" s="89"/>
      <c r="I7" s="89"/>
      <c r="J7" s="89"/>
      <c r="K7" s="90" t="s">
        <v>386</v>
      </c>
      <c r="L7" s="89"/>
      <c r="M7" s="89"/>
      <c r="N7" s="89"/>
      <c r="O7" s="89"/>
      <c r="P7" s="89"/>
      <c r="Q7" s="89"/>
      <c r="R7" s="89"/>
      <c r="S7" s="90" t="s">
        <v>94</v>
      </c>
      <c r="T7" s="89"/>
      <c r="U7" s="89"/>
      <c r="V7" s="89"/>
      <c r="W7" s="89"/>
      <c r="X7" s="89"/>
      <c r="Y7" s="89"/>
      <c r="Z7" s="89"/>
      <c r="AA7" s="90" t="s">
        <v>28</v>
      </c>
      <c r="AB7" s="89"/>
      <c r="AC7" s="89"/>
      <c r="AD7" s="89"/>
      <c r="AE7" s="89"/>
      <c r="AF7" s="89"/>
      <c r="AG7" s="89"/>
      <c r="AH7" s="89"/>
    </row>
    <row r="8" spans="2:34" x14ac:dyDescent="0.3">
      <c r="C8" s="29" t="s">
        <v>273</v>
      </c>
      <c r="D8" s="29" t="s">
        <v>274</v>
      </c>
      <c r="E8" s="29" t="s">
        <v>275</v>
      </c>
      <c r="F8" s="29" t="s">
        <v>276</v>
      </c>
      <c r="G8" s="29" t="s">
        <v>277</v>
      </c>
      <c r="H8" s="29" t="s">
        <v>278</v>
      </c>
      <c r="I8" s="29" t="s">
        <v>279</v>
      </c>
      <c r="J8" s="29" t="s">
        <v>394</v>
      </c>
      <c r="K8" s="29" t="s">
        <v>273</v>
      </c>
      <c r="L8" s="29" t="s">
        <v>274</v>
      </c>
      <c r="M8" s="29" t="s">
        <v>275</v>
      </c>
      <c r="N8" s="29" t="s">
        <v>276</v>
      </c>
      <c r="O8" s="29" t="s">
        <v>277</v>
      </c>
      <c r="P8" s="29" t="s">
        <v>278</v>
      </c>
      <c r="Q8" s="29" t="s">
        <v>279</v>
      </c>
      <c r="R8" s="29" t="s">
        <v>394</v>
      </c>
      <c r="S8" s="29" t="s">
        <v>273</v>
      </c>
      <c r="T8" s="29" t="s">
        <v>274</v>
      </c>
      <c r="U8" s="29" t="s">
        <v>275</v>
      </c>
      <c r="V8" s="29" t="s">
        <v>276</v>
      </c>
      <c r="W8" s="29" t="s">
        <v>277</v>
      </c>
      <c r="X8" s="29" t="s">
        <v>278</v>
      </c>
      <c r="Y8" s="29" t="s">
        <v>279</v>
      </c>
      <c r="Z8" s="29" t="s">
        <v>394</v>
      </c>
      <c r="AA8" s="29" t="s">
        <v>273</v>
      </c>
      <c r="AB8" s="29" t="s">
        <v>274</v>
      </c>
      <c r="AC8" s="29" t="s">
        <v>275</v>
      </c>
      <c r="AD8" s="29" t="s">
        <v>276</v>
      </c>
      <c r="AE8" s="29" t="s">
        <v>277</v>
      </c>
      <c r="AF8" s="29" t="s">
        <v>278</v>
      </c>
      <c r="AG8" s="29" t="s">
        <v>279</v>
      </c>
      <c r="AH8" s="29" t="s">
        <v>394</v>
      </c>
    </row>
    <row r="9" spans="2:34" x14ac:dyDescent="0.3">
      <c r="B9" s="30" t="s">
        <v>85</v>
      </c>
      <c r="C9" s="31">
        <v>3816.06</v>
      </c>
      <c r="D9" s="31">
        <v>3373.02</v>
      </c>
      <c r="E9" s="31">
        <v>2697.68</v>
      </c>
      <c r="F9" s="31">
        <v>1950.69</v>
      </c>
      <c r="G9" s="31">
        <v>1670.07</v>
      </c>
      <c r="H9" s="31">
        <v>1432.02</v>
      </c>
      <c r="I9" s="31">
        <v>1168.03</v>
      </c>
      <c r="J9" s="31">
        <v>1101.9100000000001</v>
      </c>
      <c r="K9" s="31">
        <v>7510</v>
      </c>
      <c r="L9" s="31">
        <v>5271.64</v>
      </c>
      <c r="M9" s="31">
        <v>3648.45</v>
      </c>
      <c r="N9" s="31">
        <v>3203.17</v>
      </c>
      <c r="O9" s="31">
        <v>2907.77</v>
      </c>
      <c r="P9" s="31">
        <v>2113.59</v>
      </c>
      <c r="Q9" s="31">
        <v>2070.48</v>
      </c>
      <c r="R9" s="31">
        <v>1707.48</v>
      </c>
      <c r="S9" s="31">
        <v>3508.97</v>
      </c>
      <c r="T9" s="31">
        <v>2683.36</v>
      </c>
      <c r="U9" s="31">
        <v>2009.67</v>
      </c>
      <c r="V9" s="31">
        <v>1812.56</v>
      </c>
      <c r="W9" s="31">
        <v>1515.43</v>
      </c>
      <c r="X9" s="31">
        <v>1212.01</v>
      </c>
      <c r="Y9" s="31">
        <v>1100</v>
      </c>
      <c r="Z9" s="31">
        <v>1070</v>
      </c>
      <c r="AA9" s="31">
        <v>4288.99</v>
      </c>
      <c r="AB9" s="31">
        <v>4417.3900000000003</v>
      </c>
      <c r="AC9" s="31">
        <v>4511.1499999999996</v>
      </c>
      <c r="AD9" s="31">
        <v>3703.01</v>
      </c>
      <c r="AE9" s="31">
        <v>2733.05</v>
      </c>
      <c r="AF9" s="31">
        <v>2433.7399999999998</v>
      </c>
      <c r="AG9" s="31">
        <v>2103.52</v>
      </c>
      <c r="AH9" s="31">
        <v>2065.5</v>
      </c>
    </row>
    <row r="10" spans="2:34" x14ac:dyDescent="0.3">
      <c r="B10" s="30" t="s">
        <v>397</v>
      </c>
      <c r="C10" s="32"/>
      <c r="D10" s="32"/>
      <c r="E10" s="32"/>
      <c r="F10" s="32"/>
      <c r="G10" s="32"/>
      <c r="H10" s="32"/>
      <c r="I10" s="32"/>
      <c r="J10" s="33">
        <v>-0.71</v>
      </c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3">
        <v>-0.52</v>
      </c>
    </row>
    <row r="11" spans="2:34" x14ac:dyDescent="0.3">
      <c r="C11" s="31"/>
      <c r="D11" s="31"/>
      <c r="E11" s="31"/>
      <c r="F11" s="31"/>
      <c r="G11" s="31"/>
      <c r="H11" s="31"/>
      <c r="I11" s="31"/>
      <c r="J11" s="31"/>
      <c r="K11" s="31"/>
      <c r="L11" s="31"/>
      <c r="M11" s="31"/>
      <c r="N11" s="31"/>
      <c r="O11" s="31"/>
      <c r="P11" s="31"/>
      <c r="Q11" s="31"/>
      <c r="R11" s="31"/>
      <c r="S11" s="31"/>
      <c r="T11" s="31"/>
      <c r="U11" s="31"/>
      <c r="V11" s="31"/>
      <c r="W11" s="31"/>
      <c r="X11" s="31"/>
      <c r="Y11" s="31"/>
      <c r="Z11" s="31"/>
      <c r="AA11" s="31"/>
      <c r="AB11" s="31"/>
      <c r="AC11" s="31"/>
      <c r="AD11" s="31"/>
      <c r="AE11" s="31"/>
      <c r="AF11" s="31"/>
      <c r="AG11" s="31"/>
      <c r="AH11" s="31"/>
    </row>
    <row r="12" spans="2:34" x14ac:dyDescent="0.3">
      <c r="C12" s="90" t="s">
        <v>95</v>
      </c>
      <c r="D12" s="89"/>
      <c r="E12" s="89"/>
      <c r="F12" s="89"/>
      <c r="G12" s="89"/>
      <c r="H12" s="89"/>
      <c r="I12" s="89"/>
      <c r="J12" s="89"/>
      <c r="K12" s="90" t="s">
        <v>124</v>
      </c>
      <c r="L12" s="89"/>
      <c r="M12" s="89"/>
      <c r="N12" s="89"/>
      <c r="O12" s="89"/>
      <c r="P12" s="89"/>
      <c r="Q12" s="89"/>
      <c r="R12" s="89"/>
      <c r="S12" s="90" t="s">
        <v>125</v>
      </c>
      <c r="T12" s="89"/>
      <c r="U12" s="89"/>
      <c r="V12" s="89"/>
      <c r="W12" s="89"/>
      <c r="X12" s="89"/>
      <c r="Y12" s="89"/>
      <c r="Z12" s="89"/>
      <c r="AA12" s="90" t="s">
        <v>27</v>
      </c>
      <c r="AB12" s="89"/>
      <c r="AC12" s="89"/>
      <c r="AD12" s="89"/>
      <c r="AE12" s="89"/>
      <c r="AF12" s="89"/>
      <c r="AG12" s="89"/>
      <c r="AH12" s="89"/>
    </row>
    <row r="13" spans="2:34" x14ac:dyDescent="0.3">
      <c r="C13" s="29" t="s">
        <v>273</v>
      </c>
      <c r="D13" s="29" t="s">
        <v>274</v>
      </c>
      <c r="E13" s="29" t="s">
        <v>275</v>
      </c>
      <c r="F13" s="29" t="s">
        <v>276</v>
      </c>
      <c r="G13" s="29" t="s">
        <v>277</v>
      </c>
      <c r="H13" s="29" t="s">
        <v>278</v>
      </c>
      <c r="I13" s="29" t="s">
        <v>279</v>
      </c>
      <c r="J13" s="29" t="s">
        <v>394</v>
      </c>
      <c r="K13" s="29" t="s">
        <v>273</v>
      </c>
      <c r="L13" s="29" t="s">
        <v>274</v>
      </c>
      <c r="M13" s="29" t="s">
        <v>275</v>
      </c>
      <c r="N13" s="29" t="s">
        <v>276</v>
      </c>
      <c r="O13" s="29" t="s">
        <v>277</v>
      </c>
      <c r="P13" s="29" t="s">
        <v>278</v>
      </c>
      <c r="Q13" s="29" t="s">
        <v>279</v>
      </c>
      <c r="R13" s="29" t="s">
        <v>394</v>
      </c>
      <c r="S13" s="29" t="s">
        <v>273</v>
      </c>
      <c r="T13" s="29" t="s">
        <v>274</v>
      </c>
      <c r="U13" s="29" t="s">
        <v>275</v>
      </c>
      <c r="V13" s="29" t="s">
        <v>276</v>
      </c>
      <c r="W13" s="29" t="s">
        <v>277</v>
      </c>
      <c r="X13" s="29" t="s">
        <v>278</v>
      </c>
      <c r="Y13" s="29" t="s">
        <v>279</v>
      </c>
      <c r="Z13" s="29" t="s">
        <v>394</v>
      </c>
      <c r="AA13" s="29" t="s">
        <v>273</v>
      </c>
      <c r="AB13" s="29" t="s">
        <v>274</v>
      </c>
      <c r="AC13" s="29" t="s">
        <v>275</v>
      </c>
      <c r="AD13" s="29" t="s">
        <v>276</v>
      </c>
      <c r="AE13" s="29" t="s">
        <v>277</v>
      </c>
      <c r="AF13" s="29" t="s">
        <v>278</v>
      </c>
      <c r="AG13" s="29" t="s">
        <v>279</v>
      </c>
      <c r="AH13" s="29" t="s">
        <v>394</v>
      </c>
    </row>
    <row r="14" spans="2:34" x14ac:dyDescent="0.3">
      <c r="B14" s="30" t="s">
        <v>85</v>
      </c>
      <c r="C14" s="31">
        <v>5180.76</v>
      </c>
      <c r="D14" s="31">
        <v>5387.23</v>
      </c>
      <c r="E14" s="31">
        <v>4171.28</v>
      </c>
      <c r="F14" s="31">
        <v>3073.49</v>
      </c>
      <c r="G14" s="31">
        <v>2243.67</v>
      </c>
      <c r="H14" s="31">
        <v>1476.83</v>
      </c>
      <c r="I14" s="31">
        <v>1250</v>
      </c>
      <c r="J14" s="31">
        <v>1180</v>
      </c>
      <c r="K14" s="31">
        <v>5072.8100000000004</v>
      </c>
      <c r="L14" s="31">
        <v>4296.67</v>
      </c>
      <c r="M14" s="31">
        <v>2475.98</v>
      </c>
      <c r="N14" s="31">
        <v>1641.52</v>
      </c>
      <c r="O14" s="31">
        <v>1867.57</v>
      </c>
      <c r="P14" s="31">
        <v>1230</v>
      </c>
      <c r="Q14" s="31">
        <v>1160</v>
      </c>
      <c r="R14" s="31">
        <v>1090</v>
      </c>
      <c r="S14" s="31">
        <v>5600</v>
      </c>
      <c r="T14" s="31">
        <v>4451.04</v>
      </c>
      <c r="U14" s="31">
        <v>4992.43</v>
      </c>
      <c r="V14" s="31">
        <v>2183.7600000000002</v>
      </c>
      <c r="W14" s="31">
        <v>1842.94</v>
      </c>
      <c r="X14" s="31">
        <v>1448.09</v>
      </c>
      <c r="Y14" s="31">
        <v>1387.1</v>
      </c>
      <c r="Z14" s="31">
        <v>1321.69</v>
      </c>
      <c r="AA14" s="31">
        <v>4784.0600000000004</v>
      </c>
      <c r="AB14" s="31">
        <v>4810.8900000000003</v>
      </c>
      <c r="AC14" s="31">
        <v>4000.51</v>
      </c>
      <c r="AD14" s="31">
        <v>2014.24</v>
      </c>
      <c r="AE14" s="31">
        <v>1806.27</v>
      </c>
      <c r="AF14" s="31">
        <v>1232.55</v>
      </c>
      <c r="AG14" s="31">
        <v>1061.69</v>
      </c>
      <c r="AH14" s="31">
        <v>1187.3900000000001</v>
      </c>
    </row>
    <row r="15" spans="2:34" x14ac:dyDescent="0.3">
      <c r="B15" s="30" t="s">
        <v>397</v>
      </c>
      <c r="C15" s="32"/>
      <c r="D15" s="32"/>
      <c r="E15" s="32"/>
      <c r="F15" s="32"/>
      <c r="G15" s="32"/>
      <c r="H15" s="32"/>
      <c r="I15" s="32"/>
      <c r="J15" s="33">
        <v>-0.77</v>
      </c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3">
        <v>-0.75</v>
      </c>
    </row>
    <row r="16" spans="2:34" x14ac:dyDescent="0.3"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</row>
    <row r="17" spans="6:37" x14ac:dyDescent="0.3">
      <c r="J17" s="34"/>
      <c r="AH17" s="33"/>
    </row>
    <row r="25" spans="6:37" x14ac:dyDescent="0.3">
      <c r="F25" s="31"/>
      <c r="G25" s="31"/>
      <c r="H25" s="31"/>
      <c r="I25" s="31"/>
      <c r="J25" s="31"/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1"/>
      <c r="V25" s="31"/>
      <c r="W25" s="31"/>
      <c r="X25" s="31"/>
      <c r="Y25" s="31"/>
      <c r="Z25" s="31"/>
      <c r="AA25" s="31"/>
      <c r="AB25" s="31"/>
      <c r="AC25" s="31"/>
      <c r="AD25" s="31"/>
      <c r="AE25" s="31"/>
      <c r="AF25" s="31"/>
      <c r="AG25" s="31"/>
      <c r="AH25" s="31"/>
      <c r="AI25" s="31"/>
      <c r="AJ25" s="31"/>
      <c r="AK25" s="31"/>
    </row>
    <row r="26" spans="6:37" x14ac:dyDescent="0.3">
      <c r="F26" s="32"/>
      <c r="G26" s="32"/>
      <c r="H26" s="32"/>
      <c r="I26" s="32"/>
      <c r="J26" s="32"/>
      <c r="K26" s="32"/>
      <c r="L26" s="32"/>
      <c r="M26" s="33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3"/>
    </row>
    <row r="39" spans="2:2" x14ac:dyDescent="0.3">
      <c r="B39" t="s">
        <v>395</v>
      </c>
    </row>
  </sheetData>
  <mergeCells count="8">
    <mergeCell ref="C7:J7"/>
    <mergeCell ref="K7:R7"/>
    <mergeCell ref="S7:Z7"/>
    <mergeCell ref="AA7:AH7"/>
    <mergeCell ref="C12:J12"/>
    <mergeCell ref="K12:R12"/>
    <mergeCell ref="S12:Z12"/>
    <mergeCell ref="AA12:AH12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U51"/>
  <sheetViews>
    <sheetView showGridLines="0" topLeftCell="A7" zoomScale="55" zoomScaleNormal="55" workbookViewId="0">
      <selection sqref="A1:XFD1"/>
    </sheetView>
  </sheetViews>
  <sheetFormatPr defaultRowHeight="14.4" x14ac:dyDescent="0.3"/>
  <cols>
    <col min="3" max="3" width="15.88671875" bestFit="1" customWidth="1"/>
    <col min="4" max="4" width="17.109375" customWidth="1"/>
    <col min="5" max="5" width="12.109375" customWidth="1"/>
    <col min="8" max="8" width="15.6640625" customWidth="1"/>
    <col min="9" max="9" width="19.33203125" customWidth="1"/>
    <col min="10" max="10" width="11.6640625" customWidth="1"/>
    <col min="13" max="13" width="17.44140625" customWidth="1"/>
    <col min="14" max="14" width="15.88671875" customWidth="1"/>
    <col min="15" max="15" width="13" customWidth="1"/>
    <col min="19" max="19" width="17.5546875" customWidth="1"/>
    <col min="20" max="20" width="18.44140625" customWidth="1"/>
    <col min="21" max="21" width="14.109375" customWidth="1"/>
  </cols>
  <sheetData>
    <row r="3" spans="2:21" x14ac:dyDescent="0.3">
      <c r="B3" s="57" t="s">
        <v>14</v>
      </c>
    </row>
    <row r="5" spans="2:21" x14ac:dyDescent="0.3">
      <c r="B5" s="57"/>
      <c r="C5" s="57" t="s">
        <v>13</v>
      </c>
      <c r="D5" s="57"/>
      <c r="E5" s="57"/>
      <c r="F5" s="57"/>
      <c r="G5" s="57"/>
      <c r="H5" s="57" t="s">
        <v>11</v>
      </c>
      <c r="I5" s="57"/>
      <c r="J5" s="57"/>
      <c r="K5" s="57"/>
      <c r="L5" s="57"/>
      <c r="M5" s="57" t="s">
        <v>12</v>
      </c>
      <c r="N5" s="57"/>
      <c r="O5" s="57"/>
      <c r="P5" s="57"/>
      <c r="Q5" s="57"/>
      <c r="R5" s="57" t="s">
        <v>10</v>
      </c>
      <c r="S5" s="57"/>
      <c r="T5" s="57"/>
      <c r="U5" s="57"/>
    </row>
    <row r="6" spans="2:21" ht="57.6" customHeight="1" x14ac:dyDescent="0.3">
      <c r="B6" s="57" t="s">
        <v>2</v>
      </c>
      <c r="C6" s="57" t="s">
        <v>3</v>
      </c>
      <c r="D6" s="57" t="s">
        <v>15</v>
      </c>
      <c r="E6" s="57" t="s">
        <v>49</v>
      </c>
      <c r="F6" s="57"/>
      <c r="G6" s="57" t="s">
        <v>2</v>
      </c>
      <c r="H6" s="57" t="s">
        <v>3</v>
      </c>
      <c r="I6" s="57" t="s">
        <v>15</v>
      </c>
      <c r="J6" s="57" t="s">
        <v>49</v>
      </c>
      <c r="K6" s="57"/>
      <c r="L6" s="57" t="s">
        <v>2</v>
      </c>
      <c r="M6" s="57" t="s">
        <v>3</v>
      </c>
      <c r="N6" s="57" t="s">
        <v>15</v>
      </c>
      <c r="O6" s="57" t="s">
        <v>49</v>
      </c>
      <c r="P6" s="57"/>
      <c r="Q6" s="57"/>
      <c r="R6" s="57" t="s">
        <v>2</v>
      </c>
      <c r="S6" s="57" t="s">
        <v>3</v>
      </c>
      <c r="T6" s="57" t="s">
        <v>15</v>
      </c>
      <c r="U6" s="57" t="s">
        <v>49</v>
      </c>
    </row>
    <row r="7" spans="2:21" x14ac:dyDescent="0.3">
      <c r="B7" s="57">
        <v>2010</v>
      </c>
      <c r="C7" s="57" t="s">
        <v>5</v>
      </c>
      <c r="D7" s="57" t="s">
        <v>65</v>
      </c>
      <c r="E7" s="57">
        <v>0.04</v>
      </c>
      <c r="F7" s="57"/>
      <c r="G7" s="57">
        <v>2010</v>
      </c>
      <c r="H7" s="57" t="s">
        <v>5</v>
      </c>
      <c r="I7" s="57" t="s">
        <v>66</v>
      </c>
      <c r="J7" s="57">
        <v>0.06</v>
      </c>
      <c r="K7" s="57"/>
      <c r="L7" s="57">
        <v>2010</v>
      </c>
      <c r="M7" s="57" t="s">
        <v>67</v>
      </c>
      <c r="N7" s="57" t="s">
        <v>66</v>
      </c>
      <c r="O7" s="57">
        <v>0.1</v>
      </c>
      <c r="P7" s="57"/>
      <c r="Q7" s="57"/>
      <c r="R7" s="57">
        <v>2010</v>
      </c>
      <c r="S7" s="57" t="s">
        <v>67</v>
      </c>
      <c r="T7" s="57" t="s">
        <v>66</v>
      </c>
      <c r="U7" s="57">
        <v>0.26</v>
      </c>
    </row>
    <row r="8" spans="2:21" x14ac:dyDescent="0.3">
      <c r="B8" s="57">
        <v>2010</v>
      </c>
      <c r="C8" s="57" t="s">
        <v>6</v>
      </c>
      <c r="D8" s="57" t="s">
        <v>66</v>
      </c>
      <c r="E8" s="57">
        <v>0.21</v>
      </c>
      <c r="F8" s="57"/>
      <c r="G8" s="57">
        <v>2010</v>
      </c>
      <c r="H8" s="57" t="s">
        <v>6</v>
      </c>
      <c r="I8" s="57" t="s">
        <v>66</v>
      </c>
      <c r="J8" s="57">
        <v>0.4</v>
      </c>
      <c r="K8" s="57"/>
      <c r="L8" s="57">
        <v>2010</v>
      </c>
      <c r="M8" s="57" t="s">
        <v>6</v>
      </c>
      <c r="N8" s="57" t="s">
        <v>66</v>
      </c>
      <c r="O8" s="57">
        <v>0.26</v>
      </c>
      <c r="P8" s="57"/>
      <c r="Q8" s="57"/>
      <c r="R8" s="57">
        <v>2010</v>
      </c>
      <c r="S8" s="57" t="s">
        <v>6</v>
      </c>
      <c r="T8" s="57" t="s">
        <v>66</v>
      </c>
      <c r="U8" s="57">
        <v>0.35</v>
      </c>
    </row>
    <row r="9" spans="2:21" x14ac:dyDescent="0.3">
      <c r="B9" s="57">
        <v>2010</v>
      </c>
      <c r="C9" s="57" t="s">
        <v>7</v>
      </c>
      <c r="D9" s="57" t="s">
        <v>65</v>
      </c>
      <c r="E9" s="57">
        <v>0.08</v>
      </c>
      <c r="F9" s="57"/>
      <c r="G9" s="57">
        <v>2010</v>
      </c>
      <c r="H9" s="57" t="s">
        <v>7</v>
      </c>
      <c r="I9" s="57" t="s">
        <v>65</v>
      </c>
      <c r="J9" s="57">
        <v>0.13</v>
      </c>
      <c r="K9" s="57"/>
      <c r="L9" s="57">
        <v>2010</v>
      </c>
      <c r="M9" s="57" t="s">
        <v>7</v>
      </c>
      <c r="N9" s="57" t="s">
        <v>66</v>
      </c>
      <c r="O9" s="57">
        <v>0.17</v>
      </c>
      <c r="P9" s="57"/>
      <c r="Q9" s="57"/>
      <c r="R9" s="57">
        <v>2010</v>
      </c>
      <c r="S9" s="57" t="s">
        <v>7</v>
      </c>
      <c r="T9" s="57" t="s">
        <v>66</v>
      </c>
      <c r="U9" s="57">
        <v>0.33</v>
      </c>
    </row>
    <row r="10" spans="2:21" x14ac:dyDescent="0.3">
      <c r="B10" s="57">
        <v>2010</v>
      </c>
      <c r="C10" s="57" t="s">
        <v>7</v>
      </c>
      <c r="D10" s="57" t="s">
        <v>66</v>
      </c>
      <c r="E10" s="57">
        <v>0.09</v>
      </c>
      <c r="F10" s="57"/>
      <c r="G10" s="57">
        <v>2010</v>
      </c>
      <c r="H10" s="57" t="s">
        <v>7</v>
      </c>
      <c r="I10" s="57" t="s">
        <v>66</v>
      </c>
      <c r="J10" s="57">
        <v>0.36</v>
      </c>
      <c r="K10" s="57"/>
      <c r="L10" s="57">
        <v>2011</v>
      </c>
      <c r="M10" s="57" t="s">
        <v>67</v>
      </c>
      <c r="N10" s="57" t="s">
        <v>66</v>
      </c>
      <c r="O10" s="57">
        <v>0.1</v>
      </c>
      <c r="P10" s="57"/>
      <c r="Q10" s="57"/>
      <c r="R10" s="57">
        <v>2011</v>
      </c>
      <c r="S10" s="57" t="s">
        <v>67</v>
      </c>
      <c r="T10" s="57" t="s">
        <v>66</v>
      </c>
      <c r="U10" s="57">
        <v>0.26</v>
      </c>
    </row>
    <row r="11" spans="2:21" x14ac:dyDescent="0.3">
      <c r="B11" s="57">
        <v>2011</v>
      </c>
      <c r="C11" s="57" t="s">
        <v>5</v>
      </c>
      <c r="D11" s="57" t="s">
        <v>66</v>
      </c>
      <c r="E11" s="57">
        <v>0.03</v>
      </c>
      <c r="F11" s="57"/>
      <c r="G11" s="57">
        <v>2011</v>
      </c>
      <c r="H11" s="57" t="s">
        <v>5</v>
      </c>
      <c r="I11" s="57" t="s">
        <v>65</v>
      </c>
      <c r="J11" s="57">
        <v>0.02</v>
      </c>
      <c r="K11" s="57"/>
      <c r="L11" s="57">
        <v>2011</v>
      </c>
      <c r="M11" s="57" t="s">
        <v>6</v>
      </c>
      <c r="N11" s="57" t="s">
        <v>66</v>
      </c>
      <c r="O11" s="57">
        <v>0.36</v>
      </c>
      <c r="P11" s="57"/>
      <c r="Q11" s="57"/>
      <c r="R11" s="57">
        <v>2011</v>
      </c>
      <c r="S11" s="57" t="s">
        <v>6</v>
      </c>
      <c r="T11" s="57" t="s">
        <v>66</v>
      </c>
      <c r="U11" s="57">
        <v>0.36</v>
      </c>
    </row>
    <row r="12" spans="2:21" x14ac:dyDescent="0.3">
      <c r="B12" s="57">
        <v>2011</v>
      </c>
      <c r="C12" s="57" t="s">
        <v>6</v>
      </c>
      <c r="D12" s="57" t="s">
        <v>66</v>
      </c>
      <c r="E12" s="57">
        <v>0.23</v>
      </c>
      <c r="F12" s="57"/>
      <c r="G12" s="57">
        <v>2011</v>
      </c>
      <c r="H12" s="57" t="s">
        <v>6</v>
      </c>
      <c r="I12" s="57" t="s">
        <v>66</v>
      </c>
      <c r="J12" s="57">
        <v>0.4</v>
      </c>
      <c r="K12" s="57"/>
      <c r="L12" s="57">
        <v>2011</v>
      </c>
      <c r="M12" s="57" t="s">
        <v>7</v>
      </c>
      <c r="N12" s="57" t="s">
        <v>66</v>
      </c>
      <c r="O12" s="57">
        <v>0.16</v>
      </c>
      <c r="P12" s="57"/>
      <c r="Q12" s="57"/>
      <c r="R12" s="57">
        <v>2011</v>
      </c>
      <c r="S12" s="57" t="s">
        <v>7</v>
      </c>
      <c r="T12" s="57" t="s">
        <v>66</v>
      </c>
      <c r="U12" s="57">
        <v>0.35</v>
      </c>
    </row>
    <row r="13" spans="2:21" x14ac:dyDescent="0.3">
      <c r="B13" s="57">
        <v>2011</v>
      </c>
      <c r="C13" s="57" t="s">
        <v>7</v>
      </c>
      <c r="D13" s="57" t="s">
        <v>65</v>
      </c>
      <c r="E13" s="57">
        <v>0.09</v>
      </c>
      <c r="F13" s="57"/>
      <c r="G13" s="57">
        <v>2011</v>
      </c>
      <c r="H13" s="57" t="s">
        <v>7</v>
      </c>
      <c r="I13" s="57" t="s">
        <v>65</v>
      </c>
      <c r="J13" s="57">
        <v>0.16</v>
      </c>
      <c r="K13" s="57"/>
      <c r="L13" s="57">
        <v>2012</v>
      </c>
      <c r="M13" s="57" t="s">
        <v>67</v>
      </c>
      <c r="N13" s="57" t="s">
        <v>66</v>
      </c>
      <c r="O13" s="57">
        <v>0.11</v>
      </c>
      <c r="P13" s="57"/>
      <c r="Q13" s="57"/>
      <c r="R13" s="57">
        <v>2012</v>
      </c>
      <c r="S13" s="57" t="s">
        <v>67</v>
      </c>
      <c r="T13" s="57" t="s">
        <v>66</v>
      </c>
      <c r="U13" s="57">
        <v>0.22</v>
      </c>
    </row>
    <row r="14" spans="2:21" x14ac:dyDescent="0.3">
      <c r="B14" s="57">
        <v>2011</v>
      </c>
      <c r="C14" s="57" t="s">
        <v>7</v>
      </c>
      <c r="D14" s="57" t="s">
        <v>66</v>
      </c>
      <c r="E14" s="57">
        <v>0.08</v>
      </c>
      <c r="F14" s="57"/>
      <c r="G14" s="57">
        <v>2011</v>
      </c>
      <c r="H14" s="57" t="s">
        <v>7</v>
      </c>
      <c r="I14" s="57" t="s">
        <v>66</v>
      </c>
      <c r="J14" s="57">
        <v>0.22</v>
      </c>
      <c r="K14" s="57"/>
      <c r="L14" s="57">
        <v>2012</v>
      </c>
      <c r="M14" s="57" t="s">
        <v>6</v>
      </c>
      <c r="N14" s="57" t="s">
        <v>66</v>
      </c>
      <c r="O14" s="57">
        <v>0.23</v>
      </c>
      <c r="P14" s="57"/>
      <c r="Q14" s="57"/>
      <c r="R14" s="57">
        <v>2012</v>
      </c>
      <c r="S14" s="57" t="s">
        <v>6</v>
      </c>
      <c r="T14" s="57" t="s">
        <v>66</v>
      </c>
      <c r="U14" s="57">
        <v>0.4</v>
      </c>
    </row>
    <row r="15" spans="2:21" x14ac:dyDescent="0.3">
      <c r="B15" s="57">
        <v>2012</v>
      </c>
      <c r="C15" s="57" t="s">
        <v>5</v>
      </c>
      <c r="D15" s="57" t="s">
        <v>66</v>
      </c>
      <c r="E15" s="57">
        <v>0.03</v>
      </c>
      <c r="F15" s="57"/>
      <c r="G15" s="57">
        <v>2012</v>
      </c>
      <c r="H15" s="57" t="s">
        <v>5</v>
      </c>
      <c r="I15" s="57" t="s">
        <v>65</v>
      </c>
      <c r="J15" s="57">
        <v>0.05</v>
      </c>
      <c r="K15" s="57"/>
      <c r="L15" s="57">
        <v>2012</v>
      </c>
      <c r="M15" s="57" t="s">
        <v>7</v>
      </c>
      <c r="N15" s="57" t="s">
        <v>66</v>
      </c>
      <c r="O15" s="57">
        <v>0.14000000000000001</v>
      </c>
      <c r="P15" s="57"/>
      <c r="Q15" s="57"/>
      <c r="R15" s="57">
        <v>2012</v>
      </c>
      <c r="S15" s="57" t="s">
        <v>7</v>
      </c>
      <c r="T15" s="57" t="s">
        <v>66</v>
      </c>
      <c r="U15" s="57">
        <v>0.32</v>
      </c>
    </row>
    <row r="16" spans="2:21" x14ac:dyDescent="0.3">
      <c r="B16" s="57">
        <v>2012</v>
      </c>
      <c r="C16" s="57" t="s">
        <v>6</v>
      </c>
      <c r="D16" s="57" t="s">
        <v>66</v>
      </c>
      <c r="E16" s="57">
        <v>0.2</v>
      </c>
      <c r="F16" s="57"/>
      <c r="G16" s="57">
        <v>2012</v>
      </c>
      <c r="H16" s="57" t="s">
        <v>6</v>
      </c>
      <c r="I16" s="57" t="s">
        <v>66</v>
      </c>
      <c r="J16" s="57">
        <v>0.4</v>
      </c>
      <c r="K16" s="57"/>
      <c r="L16" s="57">
        <v>2013</v>
      </c>
      <c r="M16" s="57" t="s">
        <v>67</v>
      </c>
      <c r="N16" s="57" t="s">
        <v>66</v>
      </c>
      <c r="O16" s="57">
        <v>0.1</v>
      </c>
      <c r="P16" s="57"/>
      <c r="Q16" s="57"/>
      <c r="R16" s="57">
        <v>2013</v>
      </c>
      <c r="S16" s="57" t="s">
        <v>67</v>
      </c>
      <c r="T16" s="57" t="s">
        <v>66</v>
      </c>
      <c r="U16" s="57">
        <v>0.2</v>
      </c>
    </row>
    <row r="17" spans="2:21" x14ac:dyDescent="0.3">
      <c r="B17" s="57">
        <v>2012</v>
      </c>
      <c r="C17" s="57" t="s">
        <v>7</v>
      </c>
      <c r="D17" s="57" t="s">
        <v>66</v>
      </c>
      <c r="E17" s="57">
        <v>0.09</v>
      </c>
      <c r="F17" s="57"/>
      <c r="G17" s="57">
        <v>2012</v>
      </c>
      <c r="H17" s="57" t="s">
        <v>7</v>
      </c>
      <c r="I17" s="57" t="s">
        <v>66</v>
      </c>
      <c r="J17" s="57">
        <v>0.22</v>
      </c>
      <c r="K17" s="57"/>
      <c r="L17" s="57">
        <v>2013</v>
      </c>
      <c r="M17" s="57" t="s">
        <v>6</v>
      </c>
      <c r="N17" s="57" t="s">
        <v>66</v>
      </c>
      <c r="O17" s="57">
        <v>0.32</v>
      </c>
      <c r="P17" s="57"/>
      <c r="Q17" s="57"/>
      <c r="R17" s="57">
        <v>2013</v>
      </c>
      <c r="S17" s="57" t="s">
        <v>6</v>
      </c>
      <c r="T17" s="57" t="s">
        <v>66</v>
      </c>
      <c r="U17" s="57">
        <v>0.34</v>
      </c>
    </row>
    <row r="18" spans="2:21" x14ac:dyDescent="0.3">
      <c r="B18" s="57">
        <v>2012</v>
      </c>
      <c r="C18" s="57" t="s">
        <v>7</v>
      </c>
      <c r="D18" s="57" t="s">
        <v>65</v>
      </c>
      <c r="E18" s="57">
        <v>0.09</v>
      </c>
      <c r="F18" s="57"/>
      <c r="G18" s="57">
        <v>2012</v>
      </c>
      <c r="H18" s="57" t="s">
        <v>7</v>
      </c>
      <c r="I18" s="57" t="s">
        <v>65</v>
      </c>
      <c r="J18" s="57">
        <v>0.14000000000000001</v>
      </c>
      <c r="K18" s="57"/>
      <c r="L18" s="57">
        <v>2013</v>
      </c>
      <c r="M18" s="57" t="s">
        <v>7</v>
      </c>
      <c r="N18" s="57" t="s">
        <v>66</v>
      </c>
      <c r="O18" s="57">
        <v>0.19</v>
      </c>
      <c r="P18" s="57"/>
      <c r="Q18" s="57"/>
      <c r="R18" s="57">
        <v>2013</v>
      </c>
      <c r="S18" s="57" t="s">
        <v>7</v>
      </c>
      <c r="T18" s="57" t="s">
        <v>66</v>
      </c>
      <c r="U18" s="57">
        <v>0.25</v>
      </c>
    </row>
    <row r="19" spans="2:21" x14ac:dyDescent="0.3">
      <c r="B19" s="57">
        <v>2013</v>
      </c>
      <c r="C19" s="57" t="s">
        <v>5</v>
      </c>
      <c r="D19" s="57" t="s">
        <v>66</v>
      </c>
      <c r="E19" s="57">
        <v>0.03</v>
      </c>
      <c r="F19" s="57"/>
      <c r="G19" s="57">
        <v>2013</v>
      </c>
      <c r="H19" s="57" t="s">
        <v>5</v>
      </c>
      <c r="I19" s="57" t="s">
        <v>65</v>
      </c>
      <c r="J19" s="57">
        <v>0.05</v>
      </c>
      <c r="K19" s="57"/>
      <c r="L19" s="57">
        <v>2014</v>
      </c>
      <c r="M19" s="57" t="s">
        <v>67</v>
      </c>
      <c r="N19" s="57" t="s">
        <v>66</v>
      </c>
      <c r="O19" s="57">
        <v>0.09</v>
      </c>
      <c r="P19" s="57"/>
      <c r="Q19" s="57"/>
      <c r="R19" s="57">
        <v>2014</v>
      </c>
      <c r="S19" s="57" t="s">
        <v>67</v>
      </c>
      <c r="T19" s="57" t="s">
        <v>66</v>
      </c>
      <c r="U19" s="57">
        <v>0.13</v>
      </c>
    </row>
    <row r="20" spans="2:21" x14ac:dyDescent="0.3">
      <c r="B20" s="57">
        <v>2013</v>
      </c>
      <c r="C20" s="57" t="s">
        <v>6</v>
      </c>
      <c r="D20" s="57" t="s">
        <v>66</v>
      </c>
      <c r="E20" s="57">
        <v>0.26</v>
      </c>
      <c r="F20" s="57"/>
      <c r="G20" s="57">
        <v>2013</v>
      </c>
      <c r="H20" s="57" t="s">
        <v>6</v>
      </c>
      <c r="I20" s="57" t="s">
        <v>66</v>
      </c>
      <c r="J20" s="57">
        <v>0.4</v>
      </c>
      <c r="K20" s="57"/>
      <c r="L20" s="57">
        <v>2014</v>
      </c>
      <c r="M20" s="57" t="s">
        <v>6</v>
      </c>
      <c r="N20" s="57" t="s">
        <v>66</v>
      </c>
      <c r="O20" s="57">
        <v>0.21</v>
      </c>
      <c r="P20" s="57"/>
      <c r="Q20" s="57"/>
      <c r="R20" s="57">
        <v>2014</v>
      </c>
      <c r="S20" s="57" t="s">
        <v>6</v>
      </c>
      <c r="T20" s="57" t="s">
        <v>66</v>
      </c>
      <c r="U20" s="57">
        <v>0.36</v>
      </c>
    </row>
    <row r="21" spans="2:21" x14ac:dyDescent="0.3">
      <c r="B21" s="57">
        <v>2013</v>
      </c>
      <c r="C21" s="57" t="s">
        <v>7</v>
      </c>
      <c r="D21" s="57" t="s">
        <v>66</v>
      </c>
      <c r="E21" s="57">
        <v>0.08</v>
      </c>
      <c r="F21" s="57"/>
      <c r="G21" s="57">
        <v>2013</v>
      </c>
      <c r="H21" s="57" t="s">
        <v>7</v>
      </c>
      <c r="I21" s="57" t="s">
        <v>65</v>
      </c>
      <c r="J21" s="57">
        <v>0.18</v>
      </c>
      <c r="K21" s="57"/>
      <c r="L21" s="57">
        <v>2014</v>
      </c>
      <c r="M21" s="57" t="s">
        <v>7</v>
      </c>
      <c r="N21" s="57" t="s">
        <v>66</v>
      </c>
      <c r="O21" s="57">
        <v>0.15</v>
      </c>
      <c r="P21" s="57"/>
      <c r="Q21" s="57"/>
      <c r="R21" s="57">
        <v>2014</v>
      </c>
      <c r="S21" s="57" t="s">
        <v>7</v>
      </c>
      <c r="T21" s="57" t="s">
        <v>66</v>
      </c>
      <c r="U21" s="57">
        <v>0.25</v>
      </c>
    </row>
    <row r="22" spans="2:21" x14ac:dyDescent="0.3">
      <c r="B22" s="57">
        <v>2013</v>
      </c>
      <c r="C22" s="57" t="s">
        <v>7</v>
      </c>
      <c r="D22" s="57" t="s">
        <v>65</v>
      </c>
      <c r="E22" s="57">
        <v>0.08</v>
      </c>
      <c r="F22" s="57"/>
      <c r="G22" s="57">
        <v>2013</v>
      </c>
      <c r="H22" s="57" t="s">
        <v>7</v>
      </c>
      <c r="I22" s="57" t="s">
        <v>66</v>
      </c>
      <c r="J22" s="57">
        <v>0.18</v>
      </c>
      <c r="K22" s="57"/>
      <c r="L22" s="57">
        <v>2015</v>
      </c>
      <c r="M22" s="57" t="s">
        <v>67</v>
      </c>
      <c r="N22" s="57" t="s">
        <v>66</v>
      </c>
      <c r="O22" s="57">
        <v>0.11</v>
      </c>
      <c r="P22" s="57"/>
      <c r="Q22" s="57"/>
      <c r="R22" s="57">
        <v>2015</v>
      </c>
      <c r="S22" s="57" t="s">
        <v>67</v>
      </c>
      <c r="T22" s="57" t="s">
        <v>66</v>
      </c>
      <c r="U22" s="57">
        <v>0.18</v>
      </c>
    </row>
    <row r="23" spans="2:21" x14ac:dyDescent="0.3">
      <c r="B23" s="57">
        <v>2014</v>
      </c>
      <c r="C23" s="57" t="s">
        <v>5</v>
      </c>
      <c r="D23" s="57" t="s">
        <v>66</v>
      </c>
      <c r="E23" s="57">
        <v>0.03</v>
      </c>
      <c r="F23" s="57"/>
      <c r="G23" s="57">
        <v>2014</v>
      </c>
      <c r="H23" s="57" t="s">
        <v>5</v>
      </c>
      <c r="I23" s="57" t="s">
        <v>65</v>
      </c>
      <c r="J23" s="57">
        <v>0.06</v>
      </c>
      <c r="K23" s="57"/>
      <c r="L23" s="57">
        <v>2015</v>
      </c>
      <c r="M23" s="57" t="s">
        <v>6</v>
      </c>
      <c r="N23" s="57" t="s">
        <v>66</v>
      </c>
      <c r="O23" s="57">
        <v>0.25</v>
      </c>
      <c r="P23" s="57"/>
      <c r="Q23" s="57"/>
      <c r="R23" s="57">
        <v>2015</v>
      </c>
      <c r="S23" s="57" t="s">
        <v>6</v>
      </c>
      <c r="T23" s="57" t="s">
        <v>66</v>
      </c>
      <c r="U23" s="57">
        <v>0.32</v>
      </c>
    </row>
    <row r="24" spans="2:21" x14ac:dyDescent="0.3">
      <c r="B24" s="57">
        <v>2014</v>
      </c>
      <c r="C24" s="57" t="s">
        <v>6</v>
      </c>
      <c r="D24" s="57" t="s">
        <v>65</v>
      </c>
      <c r="E24" s="57">
        <v>0.17</v>
      </c>
      <c r="F24" s="57"/>
      <c r="G24" s="57">
        <v>2014</v>
      </c>
      <c r="H24" s="57" t="s">
        <v>6</v>
      </c>
      <c r="I24" s="57" t="s">
        <v>66</v>
      </c>
      <c r="J24" s="57">
        <v>0.4</v>
      </c>
      <c r="K24" s="57"/>
      <c r="L24" s="57">
        <v>2015</v>
      </c>
      <c r="M24" s="57" t="s">
        <v>7</v>
      </c>
      <c r="N24" s="57" t="s">
        <v>66</v>
      </c>
      <c r="O24" s="57">
        <v>0.18</v>
      </c>
      <c r="P24" s="57"/>
      <c r="Q24" s="57"/>
      <c r="R24" s="57">
        <v>2015</v>
      </c>
      <c r="S24" s="57" t="s">
        <v>7</v>
      </c>
      <c r="T24" s="57" t="s">
        <v>66</v>
      </c>
      <c r="U24" s="57">
        <v>0.25</v>
      </c>
    </row>
    <row r="25" spans="2:21" x14ac:dyDescent="0.3">
      <c r="B25" s="57">
        <v>2014</v>
      </c>
      <c r="C25" s="57" t="s">
        <v>7</v>
      </c>
      <c r="D25" s="57" t="s">
        <v>65</v>
      </c>
      <c r="E25" s="57">
        <v>7.0000000000000007E-2</v>
      </c>
      <c r="F25" s="57"/>
      <c r="G25" s="57">
        <v>2014</v>
      </c>
      <c r="H25" s="57" t="s">
        <v>7</v>
      </c>
      <c r="I25" s="57" t="s">
        <v>66</v>
      </c>
      <c r="J25" s="57">
        <v>0.16</v>
      </c>
      <c r="K25" s="57"/>
      <c r="L25" s="57">
        <v>2016</v>
      </c>
      <c r="M25" s="57" t="s">
        <v>67</v>
      </c>
      <c r="N25" s="57" t="s">
        <v>66</v>
      </c>
      <c r="O25" s="57">
        <v>0.13</v>
      </c>
      <c r="P25" s="57"/>
      <c r="Q25" s="57"/>
      <c r="R25" s="57">
        <v>2016</v>
      </c>
      <c r="S25" s="57" t="s">
        <v>67</v>
      </c>
      <c r="T25" s="57" t="s">
        <v>66</v>
      </c>
      <c r="U25" s="57">
        <v>0.21</v>
      </c>
    </row>
    <row r="26" spans="2:21" x14ac:dyDescent="0.3">
      <c r="B26" s="57">
        <v>2014</v>
      </c>
      <c r="C26" s="57" t="s">
        <v>7</v>
      </c>
      <c r="D26" s="57" t="s">
        <v>66</v>
      </c>
      <c r="E26" s="57">
        <v>0.08</v>
      </c>
      <c r="F26" s="57"/>
      <c r="G26" s="57">
        <v>2014</v>
      </c>
      <c r="H26" s="57" t="s">
        <v>7</v>
      </c>
      <c r="I26" s="57" t="s">
        <v>65</v>
      </c>
      <c r="J26" s="57">
        <v>0.17</v>
      </c>
      <c r="K26" s="57"/>
      <c r="L26" s="57">
        <v>2016</v>
      </c>
      <c r="M26" s="57" t="s">
        <v>6</v>
      </c>
      <c r="N26" s="57" t="s">
        <v>66</v>
      </c>
      <c r="O26" s="57">
        <v>0.24</v>
      </c>
      <c r="P26" s="57"/>
      <c r="Q26" s="57"/>
      <c r="R26" s="57">
        <v>2016</v>
      </c>
      <c r="S26" s="57" t="s">
        <v>6</v>
      </c>
      <c r="T26" s="57" t="s">
        <v>66</v>
      </c>
      <c r="U26" s="57">
        <v>0.34</v>
      </c>
    </row>
    <row r="27" spans="2:21" x14ac:dyDescent="0.3">
      <c r="B27" s="57">
        <v>2015</v>
      </c>
      <c r="C27" s="57" t="s">
        <v>5</v>
      </c>
      <c r="D27" s="57" t="s">
        <v>66</v>
      </c>
      <c r="E27" s="57">
        <v>0.04</v>
      </c>
      <c r="F27" s="57"/>
      <c r="G27" s="57">
        <v>2015</v>
      </c>
      <c r="H27" s="57" t="s">
        <v>5</v>
      </c>
      <c r="I27" s="57" t="s">
        <v>66</v>
      </c>
      <c r="J27" s="57">
        <v>0.04</v>
      </c>
      <c r="K27" s="57"/>
      <c r="L27" s="57">
        <v>2016</v>
      </c>
      <c r="M27" s="57" t="s">
        <v>7</v>
      </c>
      <c r="N27" s="57" t="s">
        <v>66</v>
      </c>
      <c r="O27" s="57">
        <v>0.15</v>
      </c>
      <c r="P27" s="57"/>
      <c r="Q27" s="57"/>
      <c r="R27" s="57">
        <v>2016</v>
      </c>
      <c r="S27" s="57" t="s">
        <v>7</v>
      </c>
      <c r="T27" s="57" t="s">
        <v>66</v>
      </c>
      <c r="U27" s="57">
        <v>0.27</v>
      </c>
    </row>
    <row r="28" spans="2:21" x14ac:dyDescent="0.3">
      <c r="B28" s="57">
        <v>2015</v>
      </c>
      <c r="C28" s="57" t="s">
        <v>6</v>
      </c>
      <c r="D28" s="57" t="s">
        <v>65</v>
      </c>
      <c r="E28" s="57">
        <v>0.22</v>
      </c>
      <c r="F28" s="57"/>
      <c r="G28" s="57">
        <v>2015</v>
      </c>
      <c r="H28" s="57" t="s">
        <v>6</v>
      </c>
      <c r="I28" s="57" t="s">
        <v>66</v>
      </c>
      <c r="J28" s="57">
        <v>3.9E-2</v>
      </c>
      <c r="K28" s="57"/>
      <c r="L28" s="57">
        <v>2017</v>
      </c>
      <c r="M28" s="57" t="s">
        <v>67</v>
      </c>
      <c r="N28" s="57" t="s">
        <v>66</v>
      </c>
      <c r="O28" s="57">
        <v>0.11</v>
      </c>
      <c r="P28" s="57"/>
      <c r="Q28" s="57"/>
      <c r="R28" s="57">
        <v>2017</v>
      </c>
      <c r="S28" s="57" t="s">
        <v>67</v>
      </c>
      <c r="T28" s="57" t="s">
        <v>66</v>
      </c>
      <c r="U28" s="57">
        <v>0.16</v>
      </c>
    </row>
    <row r="29" spans="2:21" x14ac:dyDescent="0.3">
      <c r="B29" s="57">
        <v>2015</v>
      </c>
      <c r="C29" s="57" t="s">
        <v>7</v>
      </c>
      <c r="D29" s="57" t="s">
        <v>66</v>
      </c>
      <c r="E29" s="57">
        <v>7.0000000000000007E-2</v>
      </c>
      <c r="F29" s="57"/>
      <c r="G29" s="57">
        <v>2015</v>
      </c>
      <c r="H29" s="57" t="s">
        <v>7</v>
      </c>
      <c r="I29" s="57" t="s">
        <v>66</v>
      </c>
      <c r="J29" s="57">
        <v>0.13</v>
      </c>
      <c r="K29" s="57"/>
      <c r="L29" s="57">
        <v>2017</v>
      </c>
      <c r="M29" s="57" t="s">
        <v>6</v>
      </c>
      <c r="N29" s="57" t="s">
        <v>66</v>
      </c>
      <c r="O29" s="57">
        <v>0.24</v>
      </c>
      <c r="P29" s="57"/>
      <c r="Q29" s="57"/>
      <c r="R29" s="57">
        <v>2017</v>
      </c>
      <c r="S29" s="57" t="s">
        <v>6</v>
      </c>
      <c r="T29" s="57" t="s">
        <v>66</v>
      </c>
      <c r="U29" s="57">
        <v>0.26</v>
      </c>
    </row>
    <row r="30" spans="2:21" x14ac:dyDescent="0.3">
      <c r="B30" s="57">
        <v>2015</v>
      </c>
      <c r="C30" s="57" t="s">
        <v>7</v>
      </c>
      <c r="D30" s="57" t="s">
        <v>65</v>
      </c>
      <c r="E30" s="57">
        <v>7.0000000000000007E-2</v>
      </c>
      <c r="F30" s="57"/>
      <c r="G30" s="57">
        <v>2015</v>
      </c>
      <c r="H30" s="57" t="s">
        <v>7</v>
      </c>
      <c r="I30" s="57" t="s">
        <v>65</v>
      </c>
      <c r="J30" s="57">
        <v>0.12</v>
      </c>
      <c r="K30" s="57"/>
      <c r="L30" s="57">
        <v>2017</v>
      </c>
      <c r="M30" s="57" t="s">
        <v>7</v>
      </c>
      <c r="N30" s="57" t="s">
        <v>66</v>
      </c>
      <c r="O30" s="57">
        <v>0.14000000000000001</v>
      </c>
      <c r="P30" s="57"/>
      <c r="Q30" s="57"/>
      <c r="R30" s="57">
        <v>2017</v>
      </c>
      <c r="S30" s="57" t="s">
        <v>7</v>
      </c>
      <c r="T30" s="57" t="s">
        <v>66</v>
      </c>
      <c r="U30" s="57">
        <v>0.22</v>
      </c>
    </row>
    <row r="31" spans="2:21" x14ac:dyDescent="0.3">
      <c r="B31" s="57">
        <v>2016</v>
      </c>
      <c r="C31" s="57" t="s">
        <v>5</v>
      </c>
      <c r="D31" s="57" t="s">
        <v>66</v>
      </c>
      <c r="E31" s="57">
        <v>0.02</v>
      </c>
      <c r="F31" s="57"/>
      <c r="G31" s="57">
        <v>2016</v>
      </c>
      <c r="H31" s="57" t="s">
        <v>5</v>
      </c>
      <c r="I31" s="57" t="s">
        <v>66</v>
      </c>
      <c r="J31" s="57">
        <v>0.05</v>
      </c>
      <c r="K31" s="57"/>
      <c r="L31" s="57">
        <v>2019</v>
      </c>
      <c r="M31" s="57" t="s">
        <v>67</v>
      </c>
      <c r="N31" s="57" t="s">
        <v>65</v>
      </c>
      <c r="O31" s="57">
        <v>0.11</v>
      </c>
      <c r="P31" s="57"/>
      <c r="Q31" s="57"/>
      <c r="R31" s="57">
        <v>2017</v>
      </c>
      <c r="S31" s="57" t="s">
        <v>7</v>
      </c>
      <c r="T31" s="57" t="s">
        <v>65</v>
      </c>
      <c r="U31" s="57">
        <v>0.23</v>
      </c>
    </row>
    <row r="32" spans="2:21" x14ac:dyDescent="0.3">
      <c r="B32" s="57">
        <v>2016</v>
      </c>
      <c r="C32" s="57" t="s">
        <v>6</v>
      </c>
      <c r="D32" s="57" t="s">
        <v>66</v>
      </c>
      <c r="E32" s="57">
        <v>0.26</v>
      </c>
      <c r="F32" s="57"/>
      <c r="G32" s="57">
        <v>2016</v>
      </c>
      <c r="H32" s="57" t="s">
        <v>6</v>
      </c>
      <c r="I32" s="57" t="s">
        <v>66</v>
      </c>
      <c r="J32" s="57">
        <v>0.4</v>
      </c>
      <c r="K32" s="57"/>
      <c r="L32" s="57">
        <v>2019</v>
      </c>
      <c r="M32" s="57" t="s">
        <v>6</v>
      </c>
      <c r="N32" s="57" t="s">
        <v>65</v>
      </c>
      <c r="O32" s="57">
        <v>0.19</v>
      </c>
      <c r="P32" s="57"/>
      <c r="Q32" s="57"/>
      <c r="R32" s="57">
        <v>2019</v>
      </c>
      <c r="S32" s="57" t="s">
        <v>67</v>
      </c>
      <c r="T32" s="57" t="s">
        <v>65</v>
      </c>
      <c r="U32" s="57">
        <v>0.13</v>
      </c>
    </row>
    <row r="33" spans="2:21" x14ac:dyDescent="0.3">
      <c r="B33" s="57">
        <v>2016</v>
      </c>
      <c r="C33" s="57" t="s">
        <v>7</v>
      </c>
      <c r="D33" s="57" t="s">
        <v>65</v>
      </c>
      <c r="E33" s="57">
        <v>0.06</v>
      </c>
      <c r="F33" s="57"/>
      <c r="G33" s="57">
        <v>2016</v>
      </c>
      <c r="H33" s="57" t="s">
        <v>7</v>
      </c>
      <c r="I33" s="57" t="s">
        <v>66</v>
      </c>
      <c r="J33" s="57">
        <v>0.12</v>
      </c>
      <c r="K33" s="57"/>
      <c r="L33" s="57">
        <v>2019</v>
      </c>
      <c r="M33" s="57" t="s">
        <v>7</v>
      </c>
      <c r="N33" s="57" t="s">
        <v>65</v>
      </c>
      <c r="O33" s="57">
        <v>0.16</v>
      </c>
      <c r="P33" s="57"/>
      <c r="Q33" s="57"/>
      <c r="R33" s="57">
        <v>2019</v>
      </c>
      <c r="S33" s="57" t="s">
        <v>6</v>
      </c>
      <c r="T33" s="57" t="s">
        <v>65</v>
      </c>
      <c r="U33" s="57">
        <v>0.31</v>
      </c>
    </row>
    <row r="34" spans="2:21" x14ac:dyDescent="0.3">
      <c r="B34" s="57">
        <v>2016</v>
      </c>
      <c r="C34" s="57" t="s">
        <v>7</v>
      </c>
      <c r="D34" s="57" t="s">
        <v>66</v>
      </c>
      <c r="E34" s="57">
        <v>7.0000000000000007E-2</v>
      </c>
      <c r="F34" s="57"/>
      <c r="G34" s="57">
        <v>2016</v>
      </c>
      <c r="H34" s="57" t="s">
        <v>7</v>
      </c>
      <c r="I34" s="57" t="s">
        <v>65</v>
      </c>
      <c r="J34" s="57">
        <v>0.11</v>
      </c>
      <c r="K34" s="57"/>
      <c r="L34" s="57">
        <v>2020</v>
      </c>
      <c r="M34" s="57" t="s">
        <v>67</v>
      </c>
      <c r="N34" s="57" t="s">
        <v>65</v>
      </c>
      <c r="O34" s="57">
        <v>0.06</v>
      </c>
      <c r="P34" s="57"/>
      <c r="Q34" s="57"/>
      <c r="R34" s="57">
        <v>2019</v>
      </c>
      <c r="S34" s="57" t="s">
        <v>7</v>
      </c>
      <c r="T34" s="57" t="s">
        <v>65</v>
      </c>
      <c r="U34" s="57">
        <v>0.2</v>
      </c>
    </row>
    <row r="35" spans="2:21" x14ac:dyDescent="0.3">
      <c r="B35" s="57">
        <v>2017</v>
      </c>
      <c r="C35" s="57" t="s">
        <v>5</v>
      </c>
      <c r="D35" s="57" t="s">
        <v>66</v>
      </c>
      <c r="E35" s="57">
        <v>0.04</v>
      </c>
      <c r="F35" s="57"/>
      <c r="G35" s="57">
        <v>2017</v>
      </c>
      <c r="H35" s="57" t="s">
        <v>5</v>
      </c>
      <c r="I35" s="57" t="s">
        <v>65</v>
      </c>
      <c r="J35" s="57">
        <v>0.04</v>
      </c>
      <c r="K35" s="57"/>
      <c r="L35" s="57">
        <v>2020</v>
      </c>
      <c r="M35" s="57" t="s">
        <v>6</v>
      </c>
      <c r="N35" s="57" t="s">
        <v>65</v>
      </c>
      <c r="O35" s="57">
        <v>0.05</v>
      </c>
      <c r="P35" s="57"/>
      <c r="Q35" s="57"/>
      <c r="R35" s="57">
        <v>2020</v>
      </c>
      <c r="S35" s="57" t="s">
        <v>67</v>
      </c>
      <c r="T35" s="57" t="s">
        <v>65</v>
      </c>
      <c r="U35" s="57">
        <v>0.06</v>
      </c>
    </row>
    <row r="36" spans="2:21" x14ac:dyDescent="0.3">
      <c r="B36" s="57">
        <v>2017</v>
      </c>
      <c r="C36" s="57" t="s">
        <v>6</v>
      </c>
      <c r="D36" s="57" t="s">
        <v>65</v>
      </c>
      <c r="E36" s="57">
        <v>0.2</v>
      </c>
      <c r="F36" s="57"/>
      <c r="G36" s="57">
        <v>2017</v>
      </c>
      <c r="H36" s="57" t="s">
        <v>6</v>
      </c>
      <c r="I36" s="57" t="s">
        <v>66</v>
      </c>
      <c r="J36" s="57">
        <v>0.35</v>
      </c>
      <c r="K36" s="57"/>
      <c r="L36" s="57">
        <v>2020</v>
      </c>
      <c r="M36" s="57" t="s">
        <v>7</v>
      </c>
      <c r="N36" s="57" t="s">
        <v>65</v>
      </c>
      <c r="O36" s="57">
        <v>7.0000000000000007E-2</v>
      </c>
      <c r="P36" s="57"/>
      <c r="Q36" s="57"/>
      <c r="R36" s="57">
        <v>2020</v>
      </c>
      <c r="S36" s="57" t="s">
        <v>6</v>
      </c>
      <c r="T36" s="57" t="s">
        <v>65</v>
      </c>
      <c r="U36" s="57">
        <v>0.14000000000000001</v>
      </c>
    </row>
    <row r="37" spans="2:21" x14ac:dyDescent="0.3">
      <c r="B37" s="57">
        <v>2017</v>
      </c>
      <c r="C37" s="57" t="s">
        <v>7</v>
      </c>
      <c r="D37" s="57" t="s">
        <v>66</v>
      </c>
      <c r="E37" s="57">
        <v>7.0000000000000007E-2</v>
      </c>
      <c r="F37" s="57"/>
      <c r="G37" s="57">
        <v>2017</v>
      </c>
      <c r="H37" s="57" t="s">
        <v>7</v>
      </c>
      <c r="I37" s="57" t="s">
        <v>65</v>
      </c>
      <c r="J37" s="57">
        <v>0.09</v>
      </c>
      <c r="K37" s="57"/>
      <c r="L37" s="57">
        <v>2021</v>
      </c>
      <c r="M37" s="57" t="s">
        <v>67</v>
      </c>
      <c r="N37" s="57" t="s">
        <v>65</v>
      </c>
      <c r="O37" s="57">
        <v>7.0000000000000007E-2</v>
      </c>
      <c r="P37" s="57"/>
      <c r="Q37" s="57"/>
      <c r="R37" s="57">
        <v>2020</v>
      </c>
      <c r="S37" s="57" t="s">
        <v>7</v>
      </c>
      <c r="T37" s="57" t="s">
        <v>65</v>
      </c>
      <c r="U37" s="57">
        <v>0.12</v>
      </c>
    </row>
    <row r="38" spans="2:21" x14ac:dyDescent="0.3">
      <c r="B38" s="57">
        <v>2017</v>
      </c>
      <c r="C38" s="57" t="s">
        <v>7</v>
      </c>
      <c r="D38" s="57" t="s">
        <v>65</v>
      </c>
      <c r="E38" s="57">
        <v>0.06</v>
      </c>
      <c r="F38" s="57"/>
      <c r="G38" s="57">
        <v>2017</v>
      </c>
      <c r="H38" s="57" t="s">
        <v>7</v>
      </c>
      <c r="I38" s="57" t="s">
        <v>66</v>
      </c>
      <c r="J38" s="57">
        <v>0.1</v>
      </c>
      <c r="K38" s="57"/>
      <c r="L38" s="57">
        <v>2021</v>
      </c>
      <c r="M38" s="57" t="s">
        <v>6</v>
      </c>
      <c r="N38" s="57" t="s">
        <v>65</v>
      </c>
      <c r="O38" s="57">
        <v>0.1</v>
      </c>
      <c r="P38" s="57"/>
      <c r="Q38" s="57"/>
      <c r="R38" s="57">
        <v>2022</v>
      </c>
      <c r="S38" s="57" t="s">
        <v>67</v>
      </c>
      <c r="T38" s="57" t="s">
        <v>65</v>
      </c>
      <c r="U38" s="57">
        <v>0.08</v>
      </c>
    </row>
    <row r="39" spans="2:21" x14ac:dyDescent="0.3">
      <c r="B39" s="57">
        <v>2018</v>
      </c>
      <c r="C39" s="57" t="s">
        <v>5</v>
      </c>
      <c r="D39" s="57" t="s">
        <v>65</v>
      </c>
      <c r="E39" s="57">
        <v>0.04</v>
      </c>
      <c r="F39" s="57"/>
      <c r="G39" s="57">
        <v>2018</v>
      </c>
      <c r="H39" s="57" t="s">
        <v>5</v>
      </c>
      <c r="I39" s="57" t="s">
        <v>65</v>
      </c>
      <c r="J39" s="57">
        <v>0.02</v>
      </c>
      <c r="K39" s="57"/>
      <c r="L39" s="57">
        <v>2021</v>
      </c>
      <c r="M39" s="57" t="s">
        <v>7</v>
      </c>
      <c r="N39" s="57" t="s">
        <v>65</v>
      </c>
      <c r="O39" s="57">
        <v>0.08</v>
      </c>
      <c r="P39" s="57"/>
      <c r="Q39" s="57"/>
      <c r="R39" s="57">
        <v>2022</v>
      </c>
      <c r="S39" s="57" t="s">
        <v>6</v>
      </c>
      <c r="T39" s="57" t="s">
        <v>65</v>
      </c>
      <c r="U39" s="57">
        <v>0.09</v>
      </c>
    </row>
    <row r="40" spans="2:21" x14ac:dyDescent="0.3">
      <c r="B40" s="57">
        <v>2018</v>
      </c>
      <c r="C40" s="57" t="s">
        <v>6</v>
      </c>
      <c r="D40" s="57" t="s">
        <v>65</v>
      </c>
      <c r="E40" s="57">
        <v>0.09</v>
      </c>
      <c r="F40" s="57"/>
      <c r="G40" s="57">
        <v>2018</v>
      </c>
      <c r="H40" s="57" t="s">
        <v>6</v>
      </c>
      <c r="I40" s="57" t="s">
        <v>65</v>
      </c>
      <c r="J40" s="57">
        <v>0.17</v>
      </c>
      <c r="K40" s="57"/>
      <c r="L40" s="57"/>
      <c r="M40" s="57"/>
      <c r="N40" s="57"/>
      <c r="O40" s="57"/>
      <c r="P40" s="57"/>
      <c r="Q40" s="57"/>
      <c r="R40" s="57">
        <v>2022</v>
      </c>
      <c r="S40" s="57" t="s">
        <v>7</v>
      </c>
      <c r="T40" s="57" t="s">
        <v>65</v>
      </c>
      <c r="U40" s="57">
        <v>7.0000000000000007E-2</v>
      </c>
    </row>
    <row r="41" spans="2:21" x14ac:dyDescent="0.3">
      <c r="B41" s="57">
        <v>2018</v>
      </c>
      <c r="C41" s="57" t="s">
        <v>7</v>
      </c>
      <c r="D41" s="57" t="s">
        <v>65</v>
      </c>
      <c r="E41" s="57">
        <v>0.06</v>
      </c>
      <c r="F41" s="57"/>
      <c r="G41" s="57">
        <v>2018</v>
      </c>
      <c r="H41" s="57" t="s">
        <v>7</v>
      </c>
      <c r="I41" s="57" t="s">
        <v>65</v>
      </c>
      <c r="J41" s="57">
        <v>7.0000000000000007E-2</v>
      </c>
      <c r="K41" s="57"/>
      <c r="L41" s="57"/>
      <c r="M41" s="57"/>
      <c r="N41" s="57"/>
      <c r="O41" s="57"/>
      <c r="P41" s="57"/>
      <c r="Q41" s="57"/>
      <c r="R41" s="57"/>
      <c r="S41" s="57"/>
      <c r="T41" s="57"/>
      <c r="U41" s="57"/>
    </row>
    <row r="42" spans="2:21" x14ac:dyDescent="0.3">
      <c r="B42" s="57">
        <v>2019</v>
      </c>
      <c r="C42" s="57" t="s">
        <v>5</v>
      </c>
      <c r="D42" s="57" t="s">
        <v>65</v>
      </c>
      <c r="E42" s="57">
        <v>0.03</v>
      </c>
      <c r="F42" s="57"/>
      <c r="G42" s="57">
        <v>2019</v>
      </c>
      <c r="H42" s="57" t="s">
        <v>5</v>
      </c>
      <c r="I42" s="57" t="s">
        <v>65</v>
      </c>
      <c r="J42" s="57">
        <v>0.02</v>
      </c>
      <c r="K42" s="57"/>
      <c r="L42" s="57"/>
      <c r="M42" s="57"/>
      <c r="N42" s="57"/>
      <c r="O42" s="57"/>
      <c r="P42" s="57"/>
      <c r="Q42" s="57"/>
      <c r="R42" s="57"/>
      <c r="S42" s="57"/>
      <c r="T42" s="57"/>
      <c r="U42" s="57"/>
    </row>
    <row r="43" spans="2:21" x14ac:dyDescent="0.3">
      <c r="B43" s="57">
        <v>2019</v>
      </c>
      <c r="C43" s="57" t="s">
        <v>6</v>
      </c>
      <c r="D43" s="57" t="s">
        <v>65</v>
      </c>
      <c r="E43" s="57">
        <v>0.08</v>
      </c>
      <c r="F43" s="57"/>
      <c r="G43" s="57">
        <v>2019</v>
      </c>
      <c r="H43" s="57" t="s">
        <v>6</v>
      </c>
      <c r="I43" s="57" t="s">
        <v>65</v>
      </c>
      <c r="J43" s="57">
        <v>0.18</v>
      </c>
      <c r="K43" s="57"/>
      <c r="L43" s="57"/>
      <c r="M43" s="57"/>
      <c r="N43" s="57"/>
      <c r="O43" s="57"/>
      <c r="P43" s="57"/>
      <c r="Q43" s="57"/>
      <c r="R43" s="57"/>
      <c r="S43" s="57"/>
      <c r="T43" s="57"/>
      <c r="U43" s="57"/>
    </row>
    <row r="44" spans="2:21" x14ac:dyDescent="0.3">
      <c r="B44" s="57">
        <v>2019</v>
      </c>
      <c r="C44" s="57" t="s">
        <v>7</v>
      </c>
      <c r="D44" s="57" t="s">
        <v>65</v>
      </c>
      <c r="E44" s="57">
        <v>0.05</v>
      </c>
      <c r="F44" s="57"/>
      <c r="G44" s="57">
        <v>2019</v>
      </c>
      <c r="H44" s="57" t="s">
        <v>7</v>
      </c>
      <c r="I44" s="57" t="s">
        <v>65</v>
      </c>
      <c r="J44" s="57">
        <v>0.05</v>
      </c>
      <c r="K44" s="57"/>
      <c r="L44" s="57"/>
      <c r="M44" s="57"/>
      <c r="N44" s="57"/>
      <c r="O44" s="57"/>
      <c r="P44" s="57"/>
      <c r="Q44" s="57"/>
      <c r="R44" s="57"/>
      <c r="S44" s="57"/>
      <c r="T44" s="57"/>
      <c r="U44" s="57"/>
    </row>
    <row r="45" spans="2:21" x14ac:dyDescent="0.3">
      <c r="B45">
        <v>2020</v>
      </c>
      <c r="C45" t="s">
        <v>5</v>
      </c>
      <c r="D45" t="s">
        <v>65</v>
      </c>
      <c r="E45">
        <v>0.02</v>
      </c>
    </row>
    <row r="46" spans="2:21" x14ac:dyDescent="0.3">
      <c r="B46">
        <v>2020</v>
      </c>
      <c r="C46" t="s">
        <v>6</v>
      </c>
      <c r="D46" t="s">
        <v>65</v>
      </c>
      <c r="E46">
        <v>0.1</v>
      </c>
    </row>
    <row r="47" spans="2:21" x14ac:dyDescent="0.3">
      <c r="B47">
        <v>2020</v>
      </c>
      <c r="C47" t="s">
        <v>7</v>
      </c>
      <c r="D47" t="s">
        <v>65</v>
      </c>
      <c r="E47">
        <v>0.05</v>
      </c>
    </row>
    <row r="51" spans="3:3" x14ac:dyDescent="0.3">
      <c r="C51" t="s">
        <v>565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V34"/>
  <sheetViews>
    <sheetView showGridLines="0" zoomScale="70" zoomScaleNormal="70" workbookViewId="0">
      <selection sqref="A1:XFD1"/>
    </sheetView>
  </sheetViews>
  <sheetFormatPr defaultRowHeight="14.4" x14ac:dyDescent="0.3"/>
  <cols>
    <col min="2" max="2" width="35.33203125" customWidth="1"/>
    <col min="3" max="3" width="11" bestFit="1" customWidth="1"/>
    <col min="4" max="4" width="7.33203125" bestFit="1" customWidth="1"/>
    <col min="5" max="5" width="8.5546875" bestFit="1" customWidth="1"/>
    <col min="6" max="6" width="8.109375" bestFit="1" customWidth="1"/>
    <col min="7" max="7" width="8.5546875" bestFit="1" customWidth="1"/>
    <col min="8" max="8" width="8.109375" bestFit="1" customWidth="1"/>
    <col min="9" max="11" width="8.5546875" bestFit="1" customWidth="1"/>
    <col min="12" max="12" width="7.33203125" bestFit="1" customWidth="1"/>
    <col min="13" max="16" width="8.5546875" bestFit="1" customWidth="1"/>
    <col min="17" max="17" width="9.6640625" bestFit="1" customWidth="1"/>
    <col min="18" max="18" width="8.5546875" bestFit="1" customWidth="1"/>
    <col min="19" max="19" width="9.6640625" bestFit="1" customWidth="1"/>
    <col min="20" max="20" width="8.5546875" bestFit="1" customWidth="1"/>
    <col min="21" max="21" width="9.6640625" bestFit="1" customWidth="1"/>
    <col min="22" max="22" width="8.5546875" bestFit="1" customWidth="1"/>
  </cols>
  <sheetData>
    <row r="3" spans="2:22" ht="14.4" customHeight="1" x14ac:dyDescent="0.3">
      <c r="B3" s="35" t="s">
        <v>398</v>
      </c>
      <c r="C3" s="1"/>
    </row>
    <row r="4" spans="2:22" ht="14.4" customHeight="1" x14ac:dyDescent="0.3">
      <c r="B4" s="35"/>
      <c r="C4" s="1"/>
    </row>
    <row r="5" spans="2:22" ht="15.6" x14ac:dyDescent="0.3">
      <c r="C5" s="88" t="s">
        <v>25</v>
      </c>
      <c r="D5" s="89"/>
      <c r="E5" s="88" t="s">
        <v>94</v>
      </c>
      <c r="F5" s="89"/>
      <c r="G5" s="88" t="s">
        <v>27</v>
      </c>
      <c r="H5" s="89"/>
      <c r="I5" s="88" t="s">
        <v>399</v>
      </c>
      <c r="J5" s="89"/>
      <c r="K5" s="88" t="s">
        <v>95</v>
      </c>
      <c r="L5" s="89"/>
      <c r="M5" s="88" t="s">
        <v>400</v>
      </c>
      <c r="N5" s="89"/>
      <c r="O5" s="88" t="s">
        <v>32</v>
      </c>
      <c r="P5" s="89"/>
      <c r="Q5" s="88" t="s">
        <v>401</v>
      </c>
      <c r="R5" s="89"/>
      <c r="S5" s="88" t="s">
        <v>123</v>
      </c>
      <c r="T5" s="89"/>
      <c r="U5" s="88" t="s">
        <v>386</v>
      </c>
      <c r="V5" s="89"/>
    </row>
    <row r="6" spans="2:22" ht="15.6" x14ac:dyDescent="0.3">
      <c r="C6" s="21" t="s">
        <v>278</v>
      </c>
      <c r="D6" s="21" t="s">
        <v>279</v>
      </c>
      <c r="E6" s="21" t="s">
        <v>278</v>
      </c>
      <c r="F6" s="21" t="s">
        <v>279</v>
      </c>
      <c r="G6" s="21" t="s">
        <v>278</v>
      </c>
      <c r="H6" s="21" t="s">
        <v>279</v>
      </c>
      <c r="I6" s="21" t="s">
        <v>278</v>
      </c>
      <c r="J6" s="21" t="s">
        <v>279</v>
      </c>
      <c r="K6" s="21" t="s">
        <v>278</v>
      </c>
      <c r="L6" s="21" t="s">
        <v>279</v>
      </c>
      <c r="M6" s="21" t="s">
        <v>278</v>
      </c>
      <c r="N6" s="21" t="s">
        <v>279</v>
      </c>
      <c r="O6" s="21" t="s">
        <v>278</v>
      </c>
      <c r="P6" s="21" t="s">
        <v>279</v>
      </c>
      <c r="Q6" s="21" t="s">
        <v>278</v>
      </c>
      <c r="R6" s="21" t="s">
        <v>279</v>
      </c>
      <c r="S6" s="21" t="s">
        <v>278</v>
      </c>
      <c r="T6" s="21" t="s">
        <v>279</v>
      </c>
      <c r="U6" s="21" t="s">
        <v>278</v>
      </c>
      <c r="V6" s="21" t="s">
        <v>279</v>
      </c>
    </row>
    <row r="7" spans="2:22" ht="30" x14ac:dyDescent="0.3">
      <c r="B7" s="36" t="s">
        <v>402</v>
      </c>
      <c r="C7" s="37">
        <v>0</v>
      </c>
      <c r="D7" s="37">
        <v>0</v>
      </c>
      <c r="E7" s="37">
        <v>0.10199999999999999</v>
      </c>
      <c r="F7" s="37">
        <v>-5.8500000000000003E-2</v>
      </c>
      <c r="G7" s="37">
        <v>0.21729999999999999</v>
      </c>
      <c r="H7" s="37">
        <v>-9.1499999999999998E-2</v>
      </c>
      <c r="I7" s="37">
        <v>0.44009999999999999</v>
      </c>
      <c r="J7" s="37">
        <v>0.18720000000000001</v>
      </c>
      <c r="K7" s="37">
        <v>0.72719999999999996</v>
      </c>
      <c r="L7" s="37">
        <v>7.0000000000000007E-2</v>
      </c>
      <c r="M7" s="37">
        <v>0.71750000000000003</v>
      </c>
      <c r="N7" s="37">
        <v>0.1152</v>
      </c>
      <c r="O7" s="37">
        <v>0.76829999999999998</v>
      </c>
      <c r="P7" s="37">
        <v>0.1643</v>
      </c>
      <c r="Q7" s="37">
        <v>1.1144000000000001</v>
      </c>
      <c r="R7" s="37">
        <v>0.19839999999999999</v>
      </c>
      <c r="S7" s="37">
        <v>1.0971</v>
      </c>
      <c r="T7" s="37">
        <v>0.80089999999999995</v>
      </c>
      <c r="U7" s="37">
        <v>1.3636999999999999</v>
      </c>
      <c r="V7" s="37">
        <v>0.77290000000000003</v>
      </c>
    </row>
    <row r="8" spans="2:22" ht="30" x14ac:dyDescent="0.3">
      <c r="B8" s="36" t="s">
        <v>403</v>
      </c>
      <c r="C8" s="38">
        <v>1110.02</v>
      </c>
      <c r="D8" s="38">
        <v>1167.5999999999999</v>
      </c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</row>
    <row r="10" spans="2:22" ht="15" x14ac:dyDescent="0.3"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</row>
    <row r="11" spans="2:22" ht="15" x14ac:dyDescent="0.3">
      <c r="C11" s="38"/>
      <c r="D11" s="38"/>
    </row>
    <row r="34" spans="2:2" x14ac:dyDescent="0.3">
      <c r="B34" s="30" t="s">
        <v>395</v>
      </c>
    </row>
  </sheetData>
  <mergeCells count="10">
    <mergeCell ref="O5:P5"/>
    <mergeCell ref="Q5:R5"/>
    <mergeCell ref="S5:T5"/>
    <mergeCell ref="U5:V5"/>
    <mergeCell ref="C5:D5"/>
    <mergeCell ref="E5:F5"/>
    <mergeCell ref="G5:H5"/>
    <mergeCell ref="I5:J5"/>
    <mergeCell ref="K5:L5"/>
    <mergeCell ref="M5:N5"/>
  </mergeCells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N28"/>
  <sheetViews>
    <sheetView showGridLines="0" zoomScale="70" zoomScaleNormal="70" workbookViewId="0">
      <selection activeCell="G14" sqref="G14"/>
    </sheetView>
  </sheetViews>
  <sheetFormatPr defaultRowHeight="14.4" x14ac:dyDescent="0.3"/>
  <cols>
    <col min="2" max="2" width="13.33203125" customWidth="1"/>
    <col min="3" max="3" width="23" bestFit="1" customWidth="1"/>
    <col min="4" max="4" width="7.109375" bestFit="1" customWidth="1"/>
    <col min="5" max="5" width="10.109375" bestFit="1" customWidth="1"/>
    <col min="6" max="7" width="6.88671875" bestFit="1" customWidth="1"/>
    <col min="8" max="8" width="7.88671875" bestFit="1" customWidth="1"/>
    <col min="9" max="9" width="7.6640625" bestFit="1" customWidth="1"/>
    <col min="10" max="11" width="6.88671875" bestFit="1" customWidth="1"/>
    <col min="12" max="12" width="9.5546875" bestFit="1" customWidth="1"/>
    <col min="13" max="13" width="7" bestFit="1" customWidth="1"/>
    <col min="14" max="14" width="14.33203125" bestFit="1" customWidth="1"/>
  </cols>
  <sheetData>
    <row r="3" spans="2:14" ht="15.6" x14ac:dyDescent="0.3">
      <c r="B3" s="20" t="s">
        <v>404</v>
      </c>
    </row>
    <row r="4" spans="2:14" ht="15.6" x14ac:dyDescent="0.3">
      <c r="B4" s="20" t="s">
        <v>85</v>
      </c>
    </row>
    <row r="6" spans="2:14" ht="15.6" x14ac:dyDescent="0.3">
      <c r="B6" s="20" t="s">
        <v>140</v>
      </c>
      <c r="C6" s="20" t="s">
        <v>405</v>
      </c>
      <c r="D6" s="21" t="s">
        <v>27</v>
      </c>
      <c r="E6" s="21" t="s">
        <v>94</v>
      </c>
      <c r="F6" s="21" t="s">
        <v>124</v>
      </c>
      <c r="G6" s="21" t="s">
        <v>25</v>
      </c>
      <c r="H6" s="21" t="s">
        <v>95</v>
      </c>
      <c r="I6" s="21" t="s">
        <v>400</v>
      </c>
      <c r="J6" s="21" t="s">
        <v>32</v>
      </c>
      <c r="K6" s="21" t="s">
        <v>399</v>
      </c>
      <c r="L6" s="21" t="s">
        <v>401</v>
      </c>
      <c r="M6" s="21" t="s">
        <v>386</v>
      </c>
      <c r="N6" s="21" t="s">
        <v>28</v>
      </c>
    </row>
    <row r="7" spans="2:14" ht="15" x14ac:dyDescent="0.3">
      <c r="B7" s="91" t="s">
        <v>406</v>
      </c>
      <c r="C7" s="22" t="s">
        <v>407</v>
      </c>
      <c r="D7" s="39">
        <v>440</v>
      </c>
      <c r="E7" s="39">
        <v>490</v>
      </c>
      <c r="F7" s="39">
        <v>490</v>
      </c>
      <c r="G7" s="39">
        <v>430</v>
      </c>
      <c r="H7" s="39">
        <v>490</v>
      </c>
      <c r="I7" s="39">
        <v>532.20000000000005</v>
      </c>
      <c r="J7" s="39">
        <v>454.7</v>
      </c>
      <c r="K7" s="39">
        <v>490</v>
      </c>
      <c r="L7" s="39">
        <v>500</v>
      </c>
      <c r="M7" s="39">
        <v>590</v>
      </c>
      <c r="N7" s="39">
        <v>525</v>
      </c>
    </row>
    <row r="8" spans="2:14" ht="15" x14ac:dyDescent="0.3">
      <c r="B8" s="91"/>
      <c r="C8" s="22" t="s">
        <v>408</v>
      </c>
      <c r="D8" s="39">
        <v>45.8</v>
      </c>
      <c r="E8" s="39">
        <v>110</v>
      </c>
      <c r="F8" s="39">
        <v>110</v>
      </c>
      <c r="G8" s="39">
        <v>41.3</v>
      </c>
      <c r="H8" s="39">
        <v>110</v>
      </c>
      <c r="I8" s="39">
        <v>114.8</v>
      </c>
      <c r="J8" s="39">
        <v>85.4</v>
      </c>
      <c r="K8" s="39">
        <v>110</v>
      </c>
      <c r="L8" s="39">
        <v>95.6</v>
      </c>
      <c r="M8" s="39">
        <v>144.30000000000001</v>
      </c>
      <c r="N8" s="39">
        <v>117.6</v>
      </c>
    </row>
    <row r="9" spans="2:14" ht="15" x14ac:dyDescent="0.3">
      <c r="B9" s="91"/>
      <c r="C9" s="22" t="s">
        <v>409</v>
      </c>
      <c r="D9" s="39">
        <v>80.5</v>
      </c>
      <c r="E9" s="39">
        <v>35.299999999999997</v>
      </c>
      <c r="F9" s="39">
        <v>62.9</v>
      </c>
      <c r="G9" s="39">
        <v>84.8</v>
      </c>
      <c r="H9" s="39">
        <v>48</v>
      </c>
      <c r="I9" s="39">
        <v>68.2</v>
      </c>
      <c r="J9" s="39">
        <v>43.4</v>
      </c>
      <c r="K9" s="39">
        <v>84.7</v>
      </c>
      <c r="L9" s="39">
        <v>55.6</v>
      </c>
      <c r="M9" s="39">
        <v>70.099999999999994</v>
      </c>
      <c r="N9" s="39">
        <v>97.4</v>
      </c>
    </row>
    <row r="10" spans="2:14" ht="15" x14ac:dyDescent="0.3">
      <c r="B10" s="91"/>
      <c r="C10" s="22" t="s">
        <v>143</v>
      </c>
      <c r="D10" s="39">
        <v>73.599999999999994</v>
      </c>
      <c r="E10" s="39">
        <v>76.099999999999994</v>
      </c>
      <c r="F10" s="39">
        <v>97.9</v>
      </c>
      <c r="G10" s="39">
        <v>187.8</v>
      </c>
      <c r="H10" s="39">
        <v>132.9</v>
      </c>
      <c r="I10" s="39">
        <v>89</v>
      </c>
      <c r="J10" s="39">
        <v>69.400000000000006</v>
      </c>
      <c r="K10" s="39">
        <v>137.19999999999999</v>
      </c>
      <c r="L10" s="39">
        <v>63.6</v>
      </c>
      <c r="M10" s="39">
        <v>137.6</v>
      </c>
      <c r="N10" s="39">
        <v>143.80000000000001</v>
      </c>
    </row>
    <row r="11" spans="2:14" ht="15" x14ac:dyDescent="0.3">
      <c r="B11" s="91"/>
      <c r="C11" s="22" t="s">
        <v>410</v>
      </c>
      <c r="D11" s="39">
        <v>2.5</v>
      </c>
      <c r="E11" s="39">
        <v>3</v>
      </c>
      <c r="F11" s="39">
        <v>8.1</v>
      </c>
      <c r="G11" s="39">
        <v>6.7</v>
      </c>
      <c r="H11" s="39">
        <v>4.8</v>
      </c>
      <c r="I11" s="39">
        <v>15.6</v>
      </c>
      <c r="J11" s="39">
        <v>21.3</v>
      </c>
      <c r="K11" s="39">
        <v>13.4</v>
      </c>
      <c r="L11" s="39">
        <v>30.1</v>
      </c>
      <c r="M11" s="39">
        <v>32.9</v>
      </c>
      <c r="N11" s="39">
        <v>28.2</v>
      </c>
    </row>
    <row r="12" spans="2:14" ht="15" x14ac:dyDescent="0.3">
      <c r="B12" s="91"/>
      <c r="C12" s="22" t="s">
        <v>411</v>
      </c>
      <c r="D12" s="39">
        <v>75.7</v>
      </c>
      <c r="E12" s="39">
        <v>95.2</v>
      </c>
      <c r="F12" s="39">
        <v>81.2</v>
      </c>
      <c r="G12" s="39">
        <v>25.2</v>
      </c>
      <c r="H12" s="39">
        <v>112.6</v>
      </c>
      <c r="I12" s="39">
        <v>143.5</v>
      </c>
      <c r="J12" s="39">
        <v>79.2</v>
      </c>
      <c r="K12" s="39">
        <v>119.5</v>
      </c>
      <c r="L12" s="39">
        <v>115</v>
      </c>
      <c r="M12" s="39">
        <v>163.30000000000001</v>
      </c>
      <c r="N12" s="39">
        <v>303.60000000000002</v>
      </c>
    </row>
    <row r="13" spans="2:14" ht="15" x14ac:dyDescent="0.3">
      <c r="B13" s="91"/>
      <c r="C13" s="22" t="s">
        <v>412</v>
      </c>
      <c r="D13" s="39">
        <v>66.3</v>
      </c>
      <c r="E13" s="39">
        <v>12.4</v>
      </c>
      <c r="F13" s="39">
        <v>11.2</v>
      </c>
      <c r="G13" s="39">
        <v>17.899999999999999</v>
      </c>
      <c r="H13" s="39">
        <v>11.3</v>
      </c>
      <c r="I13" s="39">
        <v>30.8</v>
      </c>
      <c r="J13" s="39">
        <v>21.6</v>
      </c>
      <c r="K13" s="39">
        <v>26.6</v>
      </c>
      <c r="L13" s="39">
        <v>35.299999999999997</v>
      </c>
      <c r="M13" s="39">
        <v>23</v>
      </c>
      <c r="N13" s="39">
        <v>44.4</v>
      </c>
    </row>
    <row r="14" spans="2:14" ht="15" x14ac:dyDescent="0.3">
      <c r="B14" s="91" t="s">
        <v>413</v>
      </c>
      <c r="C14" s="22" t="s">
        <v>414</v>
      </c>
      <c r="D14" s="39">
        <v>38</v>
      </c>
      <c r="E14" s="39">
        <v>22.4</v>
      </c>
      <c r="F14" s="39">
        <v>92.3</v>
      </c>
      <c r="G14" s="39">
        <v>24.3</v>
      </c>
      <c r="H14" s="39">
        <v>34.799999999999997</v>
      </c>
      <c r="I14" s="39">
        <v>31.1</v>
      </c>
      <c r="J14" s="39">
        <v>62.9</v>
      </c>
      <c r="K14" s="39">
        <v>97.1</v>
      </c>
      <c r="L14" s="39">
        <v>82.8</v>
      </c>
      <c r="M14" s="39">
        <v>86.7</v>
      </c>
      <c r="N14" s="39">
        <v>60.4</v>
      </c>
    </row>
    <row r="15" spans="2:14" ht="15" x14ac:dyDescent="0.3">
      <c r="B15" s="91"/>
      <c r="C15" s="22" t="s">
        <v>415</v>
      </c>
      <c r="D15" s="39">
        <v>9.1999999999999993</v>
      </c>
      <c r="E15" s="39">
        <v>2.6</v>
      </c>
      <c r="F15" s="39">
        <v>8</v>
      </c>
      <c r="G15" s="39">
        <v>15.4</v>
      </c>
      <c r="H15" s="39">
        <v>2.8</v>
      </c>
      <c r="I15" s="39">
        <v>4.3</v>
      </c>
      <c r="J15" s="39">
        <v>8.5</v>
      </c>
      <c r="K15" s="39">
        <v>14.4</v>
      </c>
      <c r="L15" s="39">
        <v>7.3</v>
      </c>
      <c r="M15" s="39">
        <v>16.2</v>
      </c>
      <c r="N15" s="39">
        <v>28.1</v>
      </c>
    </row>
    <row r="16" spans="2:14" ht="15" x14ac:dyDescent="0.3">
      <c r="B16" s="91"/>
      <c r="C16" s="22" t="s">
        <v>416</v>
      </c>
      <c r="D16" s="39">
        <v>77</v>
      </c>
      <c r="E16" s="39">
        <v>79.400000000000006</v>
      </c>
      <c r="F16" s="39">
        <v>70.3</v>
      </c>
      <c r="G16" s="39">
        <v>52</v>
      </c>
      <c r="H16" s="39">
        <v>112.3</v>
      </c>
      <c r="I16" s="39">
        <v>56.4</v>
      </c>
      <c r="J16" s="39">
        <v>168.3</v>
      </c>
      <c r="K16" s="39">
        <v>101.7</v>
      </c>
      <c r="L16" s="39">
        <v>158.1</v>
      </c>
      <c r="M16" s="39">
        <v>276.10000000000002</v>
      </c>
      <c r="N16" s="39">
        <v>238.2</v>
      </c>
    </row>
    <row r="17" spans="2:14" ht="15" x14ac:dyDescent="0.3">
      <c r="B17" s="91" t="s">
        <v>417</v>
      </c>
      <c r="C17" s="22" t="s">
        <v>418</v>
      </c>
      <c r="D17" s="39">
        <v>16.3</v>
      </c>
      <c r="E17" s="39">
        <v>6.7</v>
      </c>
      <c r="F17" s="39">
        <v>1.2</v>
      </c>
      <c r="G17" s="39">
        <v>18.3</v>
      </c>
      <c r="H17" s="39">
        <v>3.4</v>
      </c>
      <c r="I17" s="39">
        <v>1.8</v>
      </c>
      <c r="J17" s="39">
        <v>24.6</v>
      </c>
      <c r="K17" s="39">
        <v>3.8</v>
      </c>
      <c r="L17" s="39">
        <v>21.6</v>
      </c>
      <c r="M17" s="39">
        <v>22.7</v>
      </c>
      <c r="N17" s="39">
        <v>20.5</v>
      </c>
    </row>
    <row r="18" spans="2:14" ht="15" x14ac:dyDescent="0.3">
      <c r="B18" s="91"/>
      <c r="C18" s="22" t="s">
        <v>419</v>
      </c>
      <c r="D18" s="39">
        <v>42.7</v>
      </c>
      <c r="E18" s="39">
        <v>6.6</v>
      </c>
      <c r="F18" s="39">
        <v>36.1</v>
      </c>
      <c r="G18" s="39">
        <v>81.5</v>
      </c>
      <c r="H18" s="39">
        <v>3.9</v>
      </c>
      <c r="I18" s="39">
        <v>54.2</v>
      </c>
      <c r="J18" s="39">
        <v>60.6</v>
      </c>
      <c r="K18" s="39">
        <v>52.6</v>
      </c>
      <c r="L18" s="39">
        <v>49</v>
      </c>
      <c r="M18" s="39">
        <v>82</v>
      </c>
      <c r="N18" s="39">
        <v>37</v>
      </c>
    </row>
    <row r="19" spans="2:14" ht="15" x14ac:dyDescent="0.3">
      <c r="B19" s="91"/>
      <c r="C19" s="22" t="s">
        <v>420</v>
      </c>
      <c r="D19" s="39">
        <v>27.7</v>
      </c>
      <c r="E19" s="39">
        <v>0</v>
      </c>
      <c r="F19" s="39">
        <v>10.5</v>
      </c>
      <c r="G19" s="39">
        <v>23.7</v>
      </c>
      <c r="H19" s="39">
        <v>14.7</v>
      </c>
      <c r="I19" s="39">
        <v>12.6</v>
      </c>
      <c r="J19" s="39">
        <v>12.1</v>
      </c>
      <c r="K19" s="39">
        <v>22.9</v>
      </c>
      <c r="L19" s="39">
        <v>10.8</v>
      </c>
      <c r="M19" s="39">
        <v>78.5</v>
      </c>
      <c r="N19" s="39">
        <v>71.3</v>
      </c>
    </row>
    <row r="20" spans="2:14" ht="15" x14ac:dyDescent="0.3">
      <c r="B20" s="91"/>
      <c r="C20" s="22" t="s">
        <v>421</v>
      </c>
      <c r="D20" s="39">
        <v>27.5</v>
      </c>
      <c r="E20" s="39">
        <v>109.6</v>
      </c>
      <c r="F20" s="39">
        <v>36.299999999999997</v>
      </c>
      <c r="G20" s="39">
        <v>111.1</v>
      </c>
      <c r="H20" s="39">
        <v>119.4</v>
      </c>
      <c r="I20" s="39">
        <v>120.7</v>
      </c>
      <c r="J20" s="39">
        <v>134.69999999999999</v>
      </c>
      <c r="K20" s="39">
        <v>42.8</v>
      </c>
      <c r="L20" s="39">
        <v>78</v>
      </c>
      <c r="M20" s="39">
        <v>296.39999999999998</v>
      </c>
      <c r="N20" s="39">
        <v>316.8</v>
      </c>
    </row>
    <row r="21" spans="2:14" ht="15" x14ac:dyDescent="0.3">
      <c r="B21" s="91"/>
      <c r="C21" s="22" t="s">
        <v>422</v>
      </c>
      <c r="D21" s="39">
        <v>16.600000000000001</v>
      </c>
      <c r="E21" s="39">
        <v>4</v>
      </c>
      <c r="F21" s="39">
        <v>40.299999999999997</v>
      </c>
      <c r="G21" s="39">
        <v>12.7</v>
      </c>
      <c r="H21" s="39">
        <v>29.4</v>
      </c>
      <c r="I21" s="39">
        <v>6.2</v>
      </c>
      <c r="J21" s="39">
        <v>37.9</v>
      </c>
      <c r="K21" s="39">
        <v>53.6</v>
      </c>
      <c r="L21" s="39">
        <v>41.3</v>
      </c>
      <c r="M21" s="39">
        <v>40.9</v>
      </c>
      <c r="N21" s="39">
        <v>17.7</v>
      </c>
    </row>
    <row r="22" spans="2:14" ht="15" x14ac:dyDescent="0.3">
      <c r="B22" s="91"/>
      <c r="C22" s="22" t="s">
        <v>423</v>
      </c>
      <c r="D22" s="39">
        <v>21.4</v>
      </c>
      <c r="E22" s="39">
        <v>46</v>
      </c>
      <c r="F22" s="39">
        <v>3.1</v>
      </c>
      <c r="G22" s="39">
        <v>34.9</v>
      </c>
      <c r="H22" s="39">
        <v>19</v>
      </c>
      <c r="I22" s="39">
        <v>20.7</v>
      </c>
      <c r="J22" s="39">
        <v>74.8</v>
      </c>
      <c r="K22" s="39">
        <v>15.9</v>
      </c>
      <c r="L22" s="39">
        <v>55.2</v>
      </c>
      <c r="M22" s="39">
        <v>9.3000000000000007</v>
      </c>
      <c r="N22" s="39">
        <v>52.7</v>
      </c>
    </row>
    <row r="28" spans="2:14" x14ac:dyDescent="0.3">
      <c r="B28" s="30" t="s">
        <v>395</v>
      </c>
    </row>
  </sheetData>
  <mergeCells count="3">
    <mergeCell ref="B7:B13"/>
    <mergeCell ref="B14:B16"/>
    <mergeCell ref="B17:B22"/>
  </mergeCells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W44"/>
  <sheetViews>
    <sheetView showGridLines="0" zoomScale="65" zoomScaleNormal="65" workbookViewId="0">
      <selection activeCell="I33" sqref="I33"/>
    </sheetView>
  </sheetViews>
  <sheetFormatPr defaultRowHeight="14.4" x14ac:dyDescent="0.3"/>
  <cols>
    <col min="3" max="3" width="13.109375" bestFit="1" customWidth="1"/>
    <col min="4" max="4" width="8.109375" bestFit="1" customWidth="1"/>
    <col min="5" max="20" width="10.6640625" customWidth="1"/>
  </cols>
  <sheetData>
    <row r="3" spans="2:20" x14ac:dyDescent="0.3">
      <c r="B3" t="s">
        <v>424</v>
      </c>
    </row>
    <row r="4" spans="2:20" x14ac:dyDescent="0.3">
      <c r="C4" t="s">
        <v>85</v>
      </c>
      <c r="D4" t="s">
        <v>425</v>
      </c>
      <c r="E4" t="s">
        <v>94</v>
      </c>
      <c r="F4" t="s">
        <v>386</v>
      </c>
      <c r="G4" t="s">
        <v>426</v>
      </c>
      <c r="H4" t="s">
        <v>427</v>
      </c>
      <c r="I4" t="s">
        <v>401</v>
      </c>
      <c r="J4" t="s">
        <v>29</v>
      </c>
      <c r="K4" t="s">
        <v>25</v>
      </c>
      <c r="L4" t="s">
        <v>95</v>
      </c>
      <c r="M4" t="s">
        <v>27</v>
      </c>
      <c r="N4" t="s">
        <v>428</v>
      </c>
      <c r="O4" t="s">
        <v>387</v>
      </c>
      <c r="P4" t="s">
        <v>390</v>
      </c>
      <c r="Q4" t="s">
        <v>126</v>
      </c>
      <c r="R4" t="s">
        <v>429</v>
      </c>
      <c r="S4" t="s">
        <v>430</v>
      </c>
      <c r="T4" t="s">
        <v>431</v>
      </c>
    </row>
    <row r="5" spans="2:20" x14ac:dyDescent="0.3">
      <c r="D5" t="s">
        <v>432</v>
      </c>
      <c r="E5">
        <v>6763.5140713640003</v>
      </c>
      <c r="F5">
        <v>6668.7981991719998</v>
      </c>
      <c r="G5">
        <v>8482.4059859379995</v>
      </c>
      <c r="H5">
        <v>11062.209293485999</v>
      </c>
    </row>
    <row r="6" spans="2:20" x14ac:dyDescent="0.3">
      <c r="D6" t="s">
        <v>433</v>
      </c>
      <c r="E6">
        <v>6777.0069461519997</v>
      </c>
      <c r="G6">
        <v>8274.9670017780008</v>
      </c>
    </row>
    <row r="7" spans="2:20" x14ac:dyDescent="0.3">
      <c r="D7" t="s">
        <v>434</v>
      </c>
      <c r="E7">
        <v>7102.7113996460002</v>
      </c>
      <c r="G7">
        <v>8319.124805337</v>
      </c>
    </row>
    <row r="8" spans="2:20" x14ac:dyDescent="0.3">
      <c r="D8" t="s">
        <v>435</v>
      </c>
      <c r="E8">
        <v>7144.9592113620001</v>
      </c>
      <c r="G8">
        <v>8277.0208531070002</v>
      </c>
    </row>
    <row r="9" spans="2:20" x14ac:dyDescent="0.3">
      <c r="D9" t="s">
        <v>436</v>
      </c>
      <c r="E9">
        <v>7414.5509545799996</v>
      </c>
      <c r="F9">
        <v>7735.3246578340004</v>
      </c>
      <c r="G9">
        <v>8275.9939274429998</v>
      </c>
      <c r="H9">
        <v>9339.8889155090001</v>
      </c>
    </row>
    <row r="10" spans="2:20" x14ac:dyDescent="0.3">
      <c r="D10" t="s">
        <v>437</v>
      </c>
      <c r="E10">
        <v>7104.4657005990002</v>
      </c>
      <c r="G10">
        <v>8225.6745698989998</v>
      </c>
    </row>
    <row r="11" spans="2:20" x14ac:dyDescent="0.3">
      <c r="D11" t="s">
        <v>438</v>
      </c>
      <c r="E11">
        <v>6182.2925924179999</v>
      </c>
      <c r="G11">
        <v>8473.1636549609993</v>
      </c>
    </row>
    <row r="12" spans="2:20" x14ac:dyDescent="0.3">
      <c r="D12" t="s">
        <v>439</v>
      </c>
      <c r="E12">
        <v>5576.3031925400001</v>
      </c>
      <c r="G12">
        <v>8361.2287575680002</v>
      </c>
    </row>
    <row r="13" spans="2:20" x14ac:dyDescent="0.3">
      <c r="D13" t="s">
        <v>440</v>
      </c>
      <c r="E13">
        <v>5322.916255141</v>
      </c>
      <c r="F13">
        <v>7076.467242832</v>
      </c>
      <c r="G13">
        <v>8242.1053805249994</v>
      </c>
      <c r="H13">
        <v>8473.1636549609993</v>
      </c>
    </row>
    <row r="14" spans="2:20" x14ac:dyDescent="0.3">
      <c r="D14" t="s">
        <v>441</v>
      </c>
      <c r="E14">
        <v>5077.4731946949996</v>
      </c>
      <c r="G14">
        <v>8217.459164586</v>
      </c>
    </row>
    <row r="15" spans="2:20" x14ac:dyDescent="0.3">
      <c r="D15" t="s">
        <v>442</v>
      </c>
      <c r="E15">
        <v>5005.3475580719996</v>
      </c>
      <c r="G15">
        <v>7925.8122759649996</v>
      </c>
    </row>
    <row r="16" spans="2:20" x14ac:dyDescent="0.3">
      <c r="D16" t="s">
        <v>443</v>
      </c>
      <c r="E16">
        <v>4186.5923410559999</v>
      </c>
      <c r="G16">
        <v>7699.8886298500001</v>
      </c>
    </row>
    <row r="17" spans="4:23" x14ac:dyDescent="0.3">
      <c r="D17" t="s">
        <v>444</v>
      </c>
      <c r="E17">
        <v>3993.4716852500001</v>
      </c>
      <c r="F17">
        <v>6888.835507666</v>
      </c>
      <c r="G17">
        <v>7491.4227200269997</v>
      </c>
      <c r="H17">
        <v>7257.2836685989996</v>
      </c>
    </row>
    <row r="18" spans="4:23" x14ac:dyDescent="0.3">
      <c r="D18" t="s">
        <v>445</v>
      </c>
      <c r="E18">
        <v>3898.3994575269999</v>
      </c>
      <c r="G18">
        <v>7042.6562047899997</v>
      </c>
    </row>
    <row r="19" spans="4:23" x14ac:dyDescent="0.3">
      <c r="D19" t="s">
        <v>446</v>
      </c>
      <c r="E19">
        <v>4036.900685781</v>
      </c>
      <c r="G19">
        <v>6985.1483675970003</v>
      </c>
    </row>
    <row r="20" spans="4:23" x14ac:dyDescent="0.3">
      <c r="D20" t="s">
        <v>447</v>
      </c>
      <c r="E20">
        <v>3612.2622793810001</v>
      </c>
      <c r="G20">
        <v>6834.1902949659998</v>
      </c>
    </row>
    <row r="21" spans="4:23" x14ac:dyDescent="0.3">
      <c r="D21" t="s">
        <v>448</v>
      </c>
      <c r="E21">
        <v>3650.0270917940002</v>
      </c>
      <c r="F21">
        <v>6810.0321996330003</v>
      </c>
      <c r="G21">
        <v>7008.7676578729997</v>
      </c>
      <c r="H21">
        <v>6641.128270104</v>
      </c>
    </row>
    <row r="22" spans="4:23" x14ac:dyDescent="0.3">
      <c r="D22" t="s">
        <v>449</v>
      </c>
      <c r="E22">
        <v>3367.1334408110001</v>
      </c>
      <c r="G22">
        <v>6914.2904967699997</v>
      </c>
    </row>
    <row r="23" spans="4:23" x14ac:dyDescent="0.3">
      <c r="D23" t="s">
        <v>450</v>
      </c>
      <c r="E23">
        <v>3066.2108466099999</v>
      </c>
      <c r="G23">
        <v>6847.5403286000001</v>
      </c>
    </row>
    <row r="24" spans="4:23" x14ac:dyDescent="0.3">
      <c r="D24" t="s">
        <v>451</v>
      </c>
      <c r="E24">
        <v>2862.6327655079999</v>
      </c>
      <c r="G24">
        <v>6584.7227280130001</v>
      </c>
      <c r="W24" s="30" t="s">
        <v>395</v>
      </c>
    </row>
    <row r="25" spans="4:23" x14ac:dyDescent="0.3">
      <c r="D25" t="s">
        <v>452</v>
      </c>
      <c r="E25">
        <v>2605.7452220680002</v>
      </c>
      <c r="F25">
        <v>5880.6367721420002</v>
      </c>
      <c r="G25">
        <v>6048.9120867000001</v>
      </c>
      <c r="H25">
        <v>5371.4503563039998</v>
      </c>
    </row>
    <row r="26" spans="4:23" x14ac:dyDescent="0.3">
      <c r="D26" t="s">
        <v>453</v>
      </c>
      <c r="E26">
        <v>2407.2523890910002</v>
      </c>
      <c r="G26">
        <v>5732.7632791819997</v>
      </c>
    </row>
    <row r="27" spans="4:23" x14ac:dyDescent="0.3">
      <c r="D27" t="s">
        <v>454</v>
      </c>
      <c r="E27">
        <v>2353.6288060239999</v>
      </c>
      <c r="G27">
        <v>5480.2548160349997</v>
      </c>
    </row>
    <row r="28" spans="4:23" x14ac:dyDescent="0.3">
      <c r="D28" t="s">
        <v>455</v>
      </c>
      <c r="E28">
        <v>2234.0625581089998</v>
      </c>
      <c r="G28">
        <v>5284.8890909789998</v>
      </c>
    </row>
    <row r="29" spans="4:23" x14ac:dyDescent="0.3">
      <c r="D29" t="s">
        <v>456</v>
      </c>
      <c r="E29">
        <v>2251.2167237359999</v>
      </c>
      <c r="F29">
        <v>4344.1480768829997</v>
      </c>
      <c r="G29">
        <v>5206.9741402680002</v>
      </c>
      <c r="H29">
        <v>4646.1915344939998</v>
      </c>
      <c r="I29">
        <v>3465.1649131929998</v>
      </c>
      <c r="J29">
        <v>3726.4759664399999</v>
      </c>
      <c r="K29">
        <v>2296.4406525300001</v>
      </c>
      <c r="L29">
        <v>5450.5205795640004</v>
      </c>
      <c r="M29">
        <v>2241.097434363</v>
      </c>
      <c r="N29">
        <v>2866.5199741850001</v>
      </c>
      <c r="O29">
        <v>2710.1643392289998</v>
      </c>
      <c r="P29">
        <v>3908.890873888</v>
      </c>
      <c r="Q29">
        <v>2710.1643392289998</v>
      </c>
      <c r="R29">
        <v>3648.2981489620001</v>
      </c>
      <c r="S29">
        <v>3794.2300749209999</v>
      </c>
      <c r="T29">
        <v>2946.2810362770001</v>
      </c>
    </row>
    <row r="30" spans="4:23" x14ac:dyDescent="0.3">
      <c r="D30" t="s">
        <v>457</v>
      </c>
      <c r="E30">
        <v>2260.6879421210001</v>
      </c>
      <c r="G30">
        <v>5107.5300584400002</v>
      </c>
      <c r="T30">
        <v>3075.8388417030001</v>
      </c>
    </row>
    <row r="31" spans="4:23" x14ac:dyDescent="0.3">
      <c r="D31" t="s">
        <v>458</v>
      </c>
      <c r="E31">
        <v>2371.823367343</v>
      </c>
      <c r="G31">
        <v>5076.7741568439997</v>
      </c>
      <c r="T31">
        <v>3324.4842480699999</v>
      </c>
    </row>
    <row r="32" spans="4:23" x14ac:dyDescent="0.3">
      <c r="D32" t="s">
        <v>459</v>
      </c>
      <c r="E32">
        <v>2263.476812418</v>
      </c>
      <c r="G32">
        <v>4957.3231429409998</v>
      </c>
      <c r="T32">
        <v>3257.5103301660001</v>
      </c>
    </row>
    <row r="33" spans="4:20" x14ac:dyDescent="0.3">
      <c r="D33" t="s">
        <v>460</v>
      </c>
      <c r="E33">
        <v>2165.0015562530002</v>
      </c>
      <c r="F33">
        <v>3563.6200242579998</v>
      </c>
      <c r="G33">
        <v>4868.2326423349996</v>
      </c>
      <c r="H33">
        <v>4499.3405422919996</v>
      </c>
      <c r="I33">
        <v>3235.930826626</v>
      </c>
      <c r="J33">
        <v>3456.0970062850001</v>
      </c>
      <c r="K33">
        <v>2201.6617965959999</v>
      </c>
      <c r="L33">
        <v>3998.7579977810001</v>
      </c>
      <c r="M33">
        <v>2150.4603594660002</v>
      </c>
      <c r="N33">
        <v>2816.079042158</v>
      </c>
      <c r="O33">
        <v>2703.435880472</v>
      </c>
      <c r="P33">
        <v>3481.6977248500002</v>
      </c>
      <c r="Q33">
        <v>2304.0646708569998</v>
      </c>
      <c r="R33">
        <v>3251.291257765</v>
      </c>
      <c r="S33">
        <v>2949.2027786970002</v>
      </c>
      <c r="T33">
        <v>3489.1979472930002</v>
      </c>
    </row>
    <row r="34" spans="4:20" x14ac:dyDescent="0.3">
      <c r="D34" t="s">
        <v>461</v>
      </c>
      <c r="E34">
        <v>2087.617411322</v>
      </c>
      <c r="G34">
        <v>4769.9258830449999</v>
      </c>
      <c r="T34">
        <v>3353.0607245719998</v>
      </c>
    </row>
    <row r="35" spans="4:20" x14ac:dyDescent="0.3">
      <c r="D35" t="s">
        <v>462</v>
      </c>
      <c r="E35">
        <v>1909.726696318</v>
      </c>
      <c r="G35">
        <v>4892.9129894830003</v>
      </c>
      <c r="H35">
        <v>4864.1365273640004</v>
      </c>
      <c r="T35">
        <v>3035.5892635770001</v>
      </c>
    </row>
    <row r="36" spans="4:20" x14ac:dyDescent="0.3">
      <c r="D36" t="s">
        <v>463</v>
      </c>
      <c r="E36">
        <v>1655.9174222490001</v>
      </c>
      <c r="G36">
        <v>4761.7199011230005</v>
      </c>
      <c r="H36">
        <v>4802.2674957729996</v>
      </c>
      <c r="I36">
        <v>2228.9005254640001</v>
      </c>
      <c r="T36">
        <v>2852.2265324670002</v>
      </c>
    </row>
    <row r="37" spans="4:20" x14ac:dyDescent="0.3">
      <c r="D37" t="s">
        <v>464</v>
      </c>
      <c r="E37">
        <v>1626.981851947</v>
      </c>
      <c r="F37">
        <v>3130.5921016749999</v>
      </c>
      <c r="G37">
        <v>4879.9945743380003</v>
      </c>
      <c r="H37">
        <v>4711.085201549</v>
      </c>
      <c r="I37">
        <v>2178.2436953400002</v>
      </c>
      <c r="J37">
        <v>3267.3655430099998</v>
      </c>
      <c r="K37">
        <v>1580.4930998750001</v>
      </c>
      <c r="L37">
        <v>2228.9005254640001</v>
      </c>
      <c r="M37">
        <v>1418.391243477</v>
      </c>
      <c r="N37">
        <v>2076.9300350919998</v>
      </c>
      <c r="O37">
        <v>2289.6887216129999</v>
      </c>
      <c r="P37">
        <v>2938.0961472029999</v>
      </c>
      <c r="Q37">
        <v>1658.8085592469999</v>
      </c>
      <c r="R37">
        <v>3039.4098074509998</v>
      </c>
      <c r="S37">
        <v>2644.3878461429999</v>
      </c>
      <c r="T37">
        <v>3023.7627970399999</v>
      </c>
    </row>
    <row r="38" spans="4:20" x14ac:dyDescent="0.3">
      <c r="D38" t="s">
        <v>465</v>
      </c>
      <c r="E38">
        <v>1698.294289832</v>
      </c>
      <c r="G38">
        <v>5135.6679791119996</v>
      </c>
      <c r="H38">
        <v>4644.1056150120003</v>
      </c>
      <c r="I38">
        <v>2026.2732049670001</v>
      </c>
      <c r="T38">
        <v>2890.3481427040001</v>
      </c>
    </row>
    <row r="39" spans="4:20" x14ac:dyDescent="0.3">
      <c r="D39" t="s">
        <v>466</v>
      </c>
      <c r="E39">
        <v>1633.1913375890001</v>
      </c>
      <c r="G39">
        <v>4994.1324608160003</v>
      </c>
      <c r="H39">
        <v>4457.8010509280002</v>
      </c>
      <c r="I39">
        <v>1874.302714595</v>
      </c>
      <c r="T39">
        <v>2599.1316050659998</v>
      </c>
    </row>
    <row r="40" spans="4:20" x14ac:dyDescent="0.3">
      <c r="D40" t="s">
        <v>467</v>
      </c>
      <c r="E40">
        <v>1642.4021585309999</v>
      </c>
      <c r="G40">
        <v>4887.7184872329999</v>
      </c>
      <c r="H40">
        <v>3700</v>
      </c>
      <c r="I40">
        <v>1820</v>
      </c>
      <c r="T40">
        <v>2388.524567813</v>
      </c>
    </row>
    <row r="41" spans="4:20" x14ac:dyDescent="0.3">
      <c r="D41" t="s">
        <v>468</v>
      </c>
      <c r="E41">
        <v>1617.345478924</v>
      </c>
      <c r="F41">
        <v>2760</v>
      </c>
      <c r="G41">
        <v>4799.0155865460001</v>
      </c>
      <c r="H41">
        <v>3470</v>
      </c>
      <c r="I41">
        <v>1900</v>
      </c>
      <c r="J41">
        <v>3000</v>
      </c>
      <c r="K41">
        <v>1500</v>
      </c>
      <c r="L41">
        <v>2050</v>
      </c>
      <c r="M41">
        <v>1250</v>
      </c>
      <c r="N41">
        <v>1950</v>
      </c>
      <c r="O41">
        <v>2400</v>
      </c>
      <c r="P41">
        <v>2750</v>
      </c>
      <c r="Q41">
        <v>1500</v>
      </c>
      <c r="R41">
        <v>2850</v>
      </c>
      <c r="S41">
        <v>2570</v>
      </c>
      <c r="T41">
        <v>2230</v>
      </c>
    </row>
    <row r="42" spans="4:20" x14ac:dyDescent="0.3">
      <c r="D42" t="s">
        <v>469</v>
      </c>
      <c r="E42">
        <v>1637.418687033</v>
      </c>
      <c r="G42">
        <v>4762.54180602</v>
      </c>
      <c r="H42">
        <v>3425</v>
      </c>
      <c r="I42">
        <v>1900</v>
      </c>
    </row>
    <row r="43" spans="4:20" x14ac:dyDescent="0.3">
      <c r="D43" t="s">
        <v>470</v>
      </c>
      <c r="E43">
        <v>1529.3779457200001</v>
      </c>
      <c r="G43">
        <v>4609.8535359059997</v>
      </c>
      <c r="H43">
        <v>2775</v>
      </c>
      <c r="I43">
        <v>1880</v>
      </c>
    </row>
    <row r="44" spans="4:20" x14ac:dyDescent="0.3">
      <c r="D44" t="s">
        <v>471</v>
      </c>
      <c r="E44">
        <v>1502.9476575260001</v>
      </c>
      <c r="F44">
        <v>2525.786796679</v>
      </c>
      <c r="G44">
        <v>4512.9872851230002</v>
      </c>
      <c r="H44">
        <v>2976.1208767080002</v>
      </c>
      <c r="I44">
        <v>1723.0173496729999</v>
      </c>
      <c r="J44">
        <v>2741.1639653890002</v>
      </c>
      <c r="K44">
        <v>1351.0022400840001</v>
      </c>
      <c r="L44">
        <v>1850.2856766370001</v>
      </c>
      <c r="M44">
        <v>1027.9364870209999</v>
      </c>
      <c r="N44">
        <v>1762.176834893</v>
      </c>
      <c r="O44">
        <v>2232.090657531</v>
      </c>
      <c r="P44">
        <v>2496.4171827649998</v>
      </c>
      <c r="Q44">
        <v>1419.5313392190001</v>
      </c>
      <c r="R44">
        <v>2692.2146088640002</v>
      </c>
      <c r="S44">
        <v>2271.2501427500001</v>
      </c>
      <c r="T44">
        <v>1644.698379233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12"/>
  <sheetViews>
    <sheetView showGridLines="0" workbookViewId="0">
      <selection activeCell="D9" sqref="D9"/>
    </sheetView>
  </sheetViews>
  <sheetFormatPr defaultRowHeight="14.4" x14ac:dyDescent="0.3"/>
  <cols>
    <col min="2" max="2" width="24.5546875" bestFit="1" customWidth="1"/>
    <col min="3" max="10" width="5.88671875" bestFit="1" customWidth="1"/>
  </cols>
  <sheetData>
    <row r="3" spans="2:10" x14ac:dyDescent="0.3">
      <c r="B3" s="17" t="s">
        <v>472</v>
      </c>
    </row>
    <row r="5" spans="2:10" x14ac:dyDescent="0.3">
      <c r="C5" s="17" t="s">
        <v>273</v>
      </c>
      <c r="D5" s="17" t="s">
        <v>274</v>
      </c>
      <c r="E5" s="17" t="s">
        <v>275</v>
      </c>
      <c r="F5" s="17" t="s">
        <v>276</v>
      </c>
      <c r="G5" s="17" t="s">
        <v>277</v>
      </c>
      <c r="H5" s="17" t="s">
        <v>278</v>
      </c>
      <c r="I5" s="17" t="s">
        <v>279</v>
      </c>
      <c r="J5" s="17" t="s">
        <v>394</v>
      </c>
    </row>
    <row r="6" spans="2:10" x14ac:dyDescent="0.3">
      <c r="B6" s="17" t="s">
        <v>164</v>
      </c>
      <c r="C6" s="40">
        <v>0.13700000000000001</v>
      </c>
      <c r="D6" s="40">
        <v>0.14269999999999999</v>
      </c>
      <c r="E6" s="40">
        <v>0.1598</v>
      </c>
      <c r="F6" s="40">
        <v>0.1598</v>
      </c>
      <c r="G6" s="40">
        <v>0.16539999999999999</v>
      </c>
      <c r="H6" s="40">
        <v>0.16500000000000001</v>
      </c>
      <c r="I6" s="40">
        <v>0.1666</v>
      </c>
      <c r="J6" s="40">
        <v>0.1764</v>
      </c>
    </row>
    <row r="8" spans="2:10" x14ac:dyDescent="0.3">
      <c r="B8" s="41" t="s">
        <v>473</v>
      </c>
      <c r="C8" s="40">
        <v>0.1007</v>
      </c>
      <c r="D8" s="40">
        <v>0.1007</v>
      </c>
      <c r="E8" s="40">
        <v>0.1047</v>
      </c>
      <c r="F8" s="40">
        <v>0.11890000000000001</v>
      </c>
      <c r="G8" s="40">
        <v>0.10800000000000001</v>
      </c>
      <c r="H8" s="40">
        <v>0.1079</v>
      </c>
      <c r="I8" s="40">
        <v>0.1069</v>
      </c>
      <c r="J8" s="40">
        <v>0.12240000000000001</v>
      </c>
    </row>
    <row r="9" spans="2:10" x14ac:dyDescent="0.3">
      <c r="B9" s="41" t="s">
        <v>474</v>
      </c>
      <c r="C9" s="40">
        <v>0.23</v>
      </c>
      <c r="D9" s="40">
        <v>0.24179999999999999</v>
      </c>
      <c r="E9" s="40">
        <v>0.24170000000000003</v>
      </c>
      <c r="F9" s="40">
        <v>0.23</v>
      </c>
      <c r="G9" s="40">
        <v>0.24170000000000003</v>
      </c>
      <c r="H9" s="40">
        <v>0.28989999999999999</v>
      </c>
      <c r="I9" s="40">
        <v>0.25950000000000001</v>
      </c>
      <c r="J9" s="40">
        <v>0.22850000000000001</v>
      </c>
    </row>
    <row r="12" spans="2:10" x14ac:dyDescent="0.3">
      <c r="B12" s="41" t="s">
        <v>395</v>
      </c>
    </row>
  </sheetData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:M18"/>
  <sheetViews>
    <sheetView showGridLines="0" zoomScale="70" zoomScaleNormal="70" workbookViewId="0">
      <selection activeCell="C4" sqref="C4"/>
    </sheetView>
  </sheetViews>
  <sheetFormatPr defaultRowHeight="14.4" x14ac:dyDescent="0.3"/>
  <cols>
    <col min="3" max="3" width="13.109375" customWidth="1"/>
    <col min="4" max="4" width="5.88671875" bestFit="1" customWidth="1"/>
    <col min="5" max="7" width="23.6640625" customWidth="1"/>
  </cols>
  <sheetData>
    <row r="4" spans="3:13" x14ac:dyDescent="0.3">
      <c r="C4" s="12" t="s">
        <v>475</v>
      </c>
    </row>
    <row r="5" spans="3:13" ht="30.6" x14ac:dyDescent="0.3">
      <c r="C5" t="s">
        <v>49</v>
      </c>
      <c r="D5" s="20" t="s">
        <v>2</v>
      </c>
      <c r="E5" s="27" t="s">
        <v>476</v>
      </c>
      <c r="F5" s="27" t="s">
        <v>477</v>
      </c>
      <c r="G5" s="27" t="s">
        <v>478</v>
      </c>
      <c r="H5" s="20"/>
      <c r="K5" s="17"/>
      <c r="L5" s="41"/>
      <c r="M5" s="41"/>
    </row>
    <row r="6" spans="3:13" ht="15.6" x14ac:dyDescent="0.3">
      <c r="D6" s="20" t="s">
        <v>273</v>
      </c>
      <c r="E6" s="42">
        <v>0.35520000000000002</v>
      </c>
      <c r="F6" s="43">
        <v>0.6018</v>
      </c>
      <c r="G6" s="43">
        <v>0.17910000000000001</v>
      </c>
      <c r="I6" s="3"/>
      <c r="J6" s="3"/>
      <c r="K6" s="3"/>
    </row>
    <row r="7" spans="3:13" ht="15.6" x14ac:dyDescent="0.3">
      <c r="D7" s="20" t="s">
        <v>274</v>
      </c>
      <c r="E7" s="42">
        <v>0.29749999999999999</v>
      </c>
      <c r="F7" s="43">
        <v>0.54179999999999995</v>
      </c>
      <c r="G7" s="43">
        <v>0.15989999999999999</v>
      </c>
      <c r="I7" s="3"/>
      <c r="J7" s="3"/>
      <c r="K7" s="3"/>
    </row>
    <row r="8" spans="3:13" ht="15.6" x14ac:dyDescent="0.3">
      <c r="D8" s="20" t="s">
        <v>275</v>
      </c>
      <c r="E8" s="42">
        <v>0.2306</v>
      </c>
      <c r="F8" s="43">
        <v>0.42599999999999999</v>
      </c>
      <c r="G8" s="43">
        <v>0.1348</v>
      </c>
      <c r="I8" s="3"/>
      <c r="J8" s="3"/>
      <c r="K8" s="3"/>
    </row>
    <row r="9" spans="3:13" ht="15.6" x14ac:dyDescent="0.3">
      <c r="D9" s="20" t="s">
        <v>276</v>
      </c>
      <c r="E9" s="42">
        <v>0.18379999999999999</v>
      </c>
      <c r="F9" s="43">
        <v>0.4052</v>
      </c>
      <c r="G9" s="43">
        <v>0.12130000000000001</v>
      </c>
      <c r="I9" s="3"/>
      <c r="J9" s="3"/>
      <c r="K9" s="3"/>
    </row>
    <row r="10" spans="3:13" ht="15.6" x14ac:dyDescent="0.3">
      <c r="D10" s="20" t="s">
        <v>277</v>
      </c>
      <c r="E10" s="42">
        <v>0.1699</v>
      </c>
      <c r="F10" s="43">
        <v>0.37730000000000002</v>
      </c>
      <c r="G10" s="43">
        <v>0.1018</v>
      </c>
      <c r="I10" s="3"/>
      <c r="J10" s="3"/>
      <c r="K10" s="3"/>
    </row>
    <row r="11" spans="3:13" ht="15.6" x14ac:dyDescent="0.3">
      <c r="D11" s="20" t="s">
        <v>278</v>
      </c>
      <c r="E11" s="42">
        <v>0.13739999999999999</v>
      </c>
      <c r="F11" s="43">
        <v>0.30459999999999998</v>
      </c>
      <c r="G11" s="43">
        <v>8.3000000000000004E-2</v>
      </c>
      <c r="I11" s="3"/>
      <c r="J11" s="3"/>
      <c r="K11" s="3"/>
    </row>
    <row r="12" spans="3:13" ht="15.6" x14ac:dyDescent="0.3">
      <c r="D12" s="20" t="s">
        <v>279</v>
      </c>
      <c r="E12" s="42">
        <v>0.12180000000000001</v>
      </c>
      <c r="F12" s="43">
        <v>0.3201</v>
      </c>
      <c r="G12" s="43">
        <v>8.09E-2</v>
      </c>
      <c r="I12" s="3"/>
      <c r="J12" s="3"/>
      <c r="K12" s="3"/>
    </row>
    <row r="13" spans="3:13" ht="15.6" x14ac:dyDescent="0.3">
      <c r="D13" s="20" t="s">
        <v>394</v>
      </c>
      <c r="E13" s="42">
        <v>0.1036</v>
      </c>
      <c r="F13" s="43">
        <v>0.31469999999999998</v>
      </c>
      <c r="G13" s="43">
        <v>7.4899999999999994E-2</v>
      </c>
      <c r="I13" s="3"/>
      <c r="J13" s="3"/>
      <c r="K13" s="3"/>
    </row>
    <row r="18" spans="3:3" x14ac:dyDescent="0.3">
      <c r="C18" s="41" t="s">
        <v>395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AI16"/>
  <sheetViews>
    <sheetView showGridLines="0" zoomScale="70" zoomScaleNormal="70" workbookViewId="0">
      <selection activeCell="F12" sqref="F12"/>
    </sheetView>
  </sheetViews>
  <sheetFormatPr defaultRowHeight="14.4" x14ac:dyDescent="0.3"/>
  <cols>
    <col min="3" max="3" width="14.109375" customWidth="1"/>
    <col min="4" max="18" width="5.5546875" bestFit="1" customWidth="1"/>
    <col min="19" max="19" width="5.5546875" customWidth="1"/>
    <col min="20" max="35" width="5.5546875" bestFit="1" customWidth="1"/>
  </cols>
  <sheetData>
    <row r="3" spans="2:35" x14ac:dyDescent="0.3">
      <c r="B3" s="30" t="s">
        <v>479</v>
      </c>
    </row>
    <row r="4" spans="2:35" x14ac:dyDescent="0.3">
      <c r="D4" s="90" t="s">
        <v>25</v>
      </c>
      <c r="E4" s="89"/>
      <c r="F4" s="89"/>
      <c r="G4" s="89"/>
      <c r="H4" s="89"/>
      <c r="I4" s="89"/>
      <c r="J4" s="89"/>
      <c r="K4" s="89"/>
      <c r="L4" s="90" t="s">
        <v>386</v>
      </c>
      <c r="M4" s="89"/>
      <c r="N4" s="89"/>
      <c r="O4" s="89"/>
      <c r="P4" s="89"/>
      <c r="Q4" s="89"/>
      <c r="R4" s="89"/>
      <c r="S4" s="89"/>
      <c r="T4" s="90" t="s">
        <v>94</v>
      </c>
      <c r="U4" s="89"/>
      <c r="V4" s="89"/>
      <c r="W4" s="89"/>
      <c r="X4" s="89"/>
      <c r="Y4" s="89"/>
      <c r="Z4" s="89"/>
      <c r="AA4" s="89"/>
      <c r="AB4" s="90" t="s">
        <v>28</v>
      </c>
      <c r="AC4" s="89"/>
      <c r="AD4" s="89"/>
      <c r="AE4" s="89"/>
      <c r="AF4" s="89"/>
      <c r="AG4" s="89"/>
      <c r="AH4" s="89"/>
      <c r="AI4" s="89"/>
    </row>
    <row r="5" spans="2:35" x14ac:dyDescent="0.3">
      <c r="D5" s="29" t="s">
        <v>273</v>
      </c>
      <c r="E5" s="29" t="s">
        <v>274</v>
      </c>
      <c r="F5" s="29" t="s">
        <v>275</v>
      </c>
      <c r="G5" s="29" t="s">
        <v>276</v>
      </c>
      <c r="H5" s="29" t="s">
        <v>277</v>
      </c>
      <c r="I5" s="29" t="s">
        <v>278</v>
      </c>
      <c r="J5" s="29" t="s">
        <v>279</v>
      </c>
      <c r="K5" s="29" t="s">
        <v>394</v>
      </c>
      <c r="L5" s="29" t="s">
        <v>273</v>
      </c>
      <c r="M5" s="29" t="s">
        <v>274</v>
      </c>
      <c r="N5" s="29" t="s">
        <v>275</v>
      </c>
      <c r="O5" s="29" t="s">
        <v>276</v>
      </c>
      <c r="P5" s="29" t="s">
        <v>277</v>
      </c>
      <c r="Q5" s="29" t="s">
        <v>278</v>
      </c>
      <c r="R5" s="29" t="s">
        <v>279</v>
      </c>
      <c r="S5" s="29" t="s">
        <v>394</v>
      </c>
      <c r="T5" s="29" t="s">
        <v>273</v>
      </c>
      <c r="U5" s="29" t="s">
        <v>274</v>
      </c>
      <c r="V5" s="29" t="s">
        <v>275</v>
      </c>
      <c r="W5" s="29" t="s">
        <v>276</v>
      </c>
      <c r="X5" s="29" t="s">
        <v>277</v>
      </c>
      <c r="Y5" s="29" t="s">
        <v>278</v>
      </c>
      <c r="Z5" s="29" t="s">
        <v>279</v>
      </c>
      <c r="AA5" s="29" t="s">
        <v>394</v>
      </c>
      <c r="AB5" s="29" t="s">
        <v>273</v>
      </c>
      <c r="AC5" s="29" t="s">
        <v>274</v>
      </c>
      <c r="AD5" s="29" t="s">
        <v>275</v>
      </c>
      <c r="AE5" s="29" t="s">
        <v>276</v>
      </c>
      <c r="AF5" s="29" t="s">
        <v>277</v>
      </c>
      <c r="AG5" s="29" t="s">
        <v>278</v>
      </c>
      <c r="AH5" s="29" t="s">
        <v>279</v>
      </c>
      <c r="AI5" s="29" t="s">
        <v>394</v>
      </c>
    </row>
    <row r="6" spans="2:35" x14ac:dyDescent="0.3">
      <c r="C6" s="30" t="s">
        <v>49</v>
      </c>
      <c r="D6" s="44">
        <v>0.30109999999999998</v>
      </c>
      <c r="E6" s="44">
        <v>0.25969999999999999</v>
      </c>
      <c r="F6" s="44">
        <v>0.2006</v>
      </c>
      <c r="G6" s="44">
        <v>0.14760000000000001</v>
      </c>
      <c r="H6" s="44">
        <v>0.12620000000000001</v>
      </c>
      <c r="I6" s="44">
        <v>0.10920000000000001</v>
      </c>
      <c r="J6" s="44">
        <v>9.3200000000000005E-2</v>
      </c>
      <c r="K6" s="44">
        <v>8.43E-2</v>
      </c>
      <c r="L6" s="44">
        <v>0.55630000000000002</v>
      </c>
      <c r="M6" s="44">
        <v>0.46750000000000003</v>
      </c>
      <c r="N6" s="44">
        <v>0.33260000000000001</v>
      </c>
      <c r="O6" s="44">
        <v>0.29949999999999999</v>
      </c>
      <c r="P6" s="44">
        <v>0.27439999999999998</v>
      </c>
      <c r="Q6" s="44">
        <v>0.20580000000000001</v>
      </c>
      <c r="R6" s="44">
        <v>0.19850000000000001</v>
      </c>
      <c r="S6" s="44">
        <v>0.15229999999999999</v>
      </c>
      <c r="T6" s="44">
        <v>0.32140000000000002</v>
      </c>
      <c r="U6" s="44">
        <v>0.26469999999999999</v>
      </c>
      <c r="V6" s="44">
        <v>0.2029</v>
      </c>
      <c r="W6" s="44">
        <v>0.19020000000000001</v>
      </c>
      <c r="X6" s="44">
        <v>0.1555</v>
      </c>
      <c r="Y6" s="44">
        <v>0.12970000000000001</v>
      </c>
      <c r="Z6" s="44">
        <v>0.1188</v>
      </c>
      <c r="AA6" s="44">
        <v>0.1144</v>
      </c>
      <c r="AB6" s="44">
        <v>0.18559999999999999</v>
      </c>
      <c r="AC6" s="44">
        <v>0.2452</v>
      </c>
      <c r="AD6" s="44">
        <v>0.21790000000000001</v>
      </c>
      <c r="AE6" s="44">
        <v>0.2099</v>
      </c>
      <c r="AF6" s="44">
        <v>0.1487</v>
      </c>
      <c r="AG6" s="44">
        <v>0.14180000000000001</v>
      </c>
      <c r="AH6" s="44">
        <v>0.13320000000000001</v>
      </c>
      <c r="AI6" s="44">
        <v>0.11169999999999999</v>
      </c>
    </row>
    <row r="7" spans="2:35" ht="39.6" x14ac:dyDescent="0.3">
      <c r="C7" s="45" t="s">
        <v>480</v>
      </c>
      <c r="D7" s="46"/>
      <c r="E7" s="46"/>
      <c r="F7" s="46"/>
      <c r="G7" s="46"/>
      <c r="H7" s="46"/>
      <c r="I7" s="46"/>
      <c r="J7" s="46"/>
      <c r="K7" s="46">
        <v>-0.72009999999999996</v>
      </c>
      <c r="L7" s="46"/>
      <c r="M7" s="46"/>
      <c r="N7" s="46"/>
      <c r="O7" s="46"/>
      <c r="P7" s="46"/>
      <c r="Q7" s="46"/>
      <c r="R7" s="46"/>
      <c r="S7" s="46">
        <v>-0.72629999999999995</v>
      </c>
      <c r="T7" s="46"/>
      <c r="U7" s="46"/>
      <c r="V7" s="46"/>
      <c r="W7" s="46"/>
      <c r="X7" s="46"/>
      <c r="Y7" s="46"/>
      <c r="Z7" s="46"/>
      <c r="AA7" s="46">
        <v>-0.64410000000000001</v>
      </c>
      <c r="AB7" s="46"/>
      <c r="AC7" s="46"/>
      <c r="AD7" s="46"/>
      <c r="AE7" s="46"/>
      <c r="AF7" s="46"/>
      <c r="AG7" s="46"/>
      <c r="AH7" s="46"/>
      <c r="AI7" s="46">
        <v>-0.39829999999999999</v>
      </c>
    </row>
    <row r="8" spans="2:35" x14ac:dyDescent="0.3">
      <c r="D8" s="44"/>
      <c r="E8" s="44"/>
      <c r="F8" s="44"/>
      <c r="G8" s="44"/>
      <c r="H8" s="44"/>
      <c r="I8" s="44"/>
      <c r="J8" s="44"/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  <c r="AA8" s="44"/>
      <c r="AB8" s="44"/>
      <c r="AC8" s="44"/>
      <c r="AD8" s="44"/>
      <c r="AE8" s="44"/>
      <c r="AF8" s="44"/>
      <c r="AG8" s="44"/>
      <c r="AH8" s="44"/>
      <c r="AI8" s="44"/>
    </row>
    <row r="10" spans="2:35" x14ac:dyDescent="0.3">
      <c r="D10" s="90" t="s">
        <v>95</v>
      </c>
      <c r="E10" s="89"/>
      <c r="F10" s="89"/>
      <c r="G10" s="89"/>
      <c r="H10" s="89"/>
      <c r="I10" s="89"/>
      <c r="J10" s="89"/>
      <c r="K10" s="89"/>
      <c r="L10" s="90" t="s">
        <v>124</v>
      </c>
      <c r="M10" s="89"/>
      <c r="N10" s="89"/>
      <c r="O10" s="89"/>
      <c r="P10" s="89"/>
      <c r="Q10" s="89"/>
      <c r="R10" s="89"/>
      <c r="S10" s="89"/>
      <c r="T10" s="90" t="s">
        <v>125</v>
      </c>
      <c r="U10" s="89"/>
      <c r="V10" s="89"/>
      <c r="W10" s="89"/>
      <c r="X10" s="89"/>
      <c r="Y10" s="89"/>
      <c r="Z10" s="89"/>
      <c r="AA10" s="89"/>
      <c r="AB10" s="90" t="s">
        <v>27</v>
      </c>
      <c r="AC10" s="89"/>
      <c r="AD10" s="89"/>
      <c r="AE10" s="89"/>
      <c r="AF10" s="89"/>
      <c r="AG10" s="89"/>
      <c r="AH10" s="89"/>
      <c r="AI10" s="89"/>
    </row>
    <row r="11" spans="2:35" x14ac:dyDescent="0.3">
      <c r="D11" s="29" t="s">
        <v>273</v>
      </c>
      <c r="E11" s="29" t="s">
        <v>274</v>
      </c>
      <c r="F11" s="29" t="s">
        <v>275</v>
      </c>
      <c r="G11" s="29" t="s">
        <v>276</v>
      </c>
      <c r="H11" s="29" t="s">
        <v>277</v>
      </c>
      <c r="I11" s="29" t="s">
        <v>278</v>
      </c>
      <c r="J11" s="29" t="s">
        <v>279</v>
      </c>
      <c r="K11" s="29" t="s">
        <v>394</v>
      </c>
      <c r="L11" s="29" t="s">
        <v>273</v>
      </c>
      <c r="M11" s="29" t="s">
        <v>274</v>
      </c>
      <c r="N11" s="29" t="s">
        <v>275</v>
      </c>
      <c r="O11" s="29" t="s">
        <v>276</v>
      </c>
      <c r="P11" s="29" t="s">
        <v>277</v>
      </c>
      <c r="Q11" s="29" t="s">
        <v>278</v>
      </c>
      <c r="R11" s="29" t="s">
        <v>279</v>
      </c>
      <c r="S11" s="29" t="s">
        <v>394</v>
      </c>
      <c r="T11" s="29" t="s">
        <v>273</v>
      </c>
      <c r="U11" s="29" t="s">
        <v>274</v>
      </c>
      <c r="V11" s="29" t="s">
        <v>275</v>
      </c>
      <c r="W11" s="29" t="s">
        <v>276</v>
      </c>
      <c r="X11" s="29" t="s">
        <v>277</v>
      </c>
      <c r="Y11" s="29" t="s">
        <v>278</v>
      </c>
      <c r="Z11" s="29" t="s">
        <v>279</v>
      </c>
      <c r="AA11" s="29" t="s">
        <v>394</v>
      </c>
      <c r="AB11" s="29" t="s">
        <v>273</v>
      </c>
      <c r="AC11" s="29" t="s">
        <v>274</v>
      </c>
      <c r="AD11" s="29" t="s">
        <v>275</v>
      </c>
      <c r="AE11" s="29" t="s">
        <v>276</v>
      </c>
      <c r="AF11" s="29" t="s">
        <v>277</v>
      </c>
      <c r="AG11" s="29" t="s">
        <v>278</v>
      </c>
      <c r="AH11" s="29" t="s">
        <v>279</v>
      </c>
      <c r="AI11" s="29" t="s">
        <v>394</v>
      </c>
    </row>
    <row r="12" spans="2:35" x14ac:dyDescent="0.3">
      <c r="C12" s="30" t="s">
        <v>49</v>
      </c>
      <c r="D12" s="44">
        <v>0.33660000000000001</v>
      </c>
      <c r="E12" s="44">
        <v>0.37269999999999998</v>
      </c>
      <c r="F12" s="44">
        <v>0.3306</v>
      </c>
      <c r="G12" s="44">
        <v>0.24049999999999999</v>
      </c>
      <c r="H12" s="44">
        <v>0.16930000000000001</v>
      </c>
      <c r="I12" s="44">
        <v>0.12640000000000001</v>
      </c>
      <c r="J12" s="44">
        <v>0.105</v>
      </c>
      <c r="K12" s="44">
        <v>9.9000000000000005E-2</v>
      </c>
      <c r="L12" s="44">
        <v>0.38080000000000003</v>
      </c>
      <c r="M12" s="44">
        <v>0.31590000000000001</v>
      </c>
      <c r="N12" s="44">
        <v>0.1905</v>
      </c>
      <c r="O12" s="44">
        <v>0.1326</v>
      </c>
      <c r="P12" s="44">
        <v>0.14779999999999999</v>
      </c>
      <c r="Q12" s="44">
        <v>0.105</v>
      </c>
      <c r="R12" s="44">
        <v>0.1003</v>
      </c>
      <c r="S12" s="44">
        <v>9.5600000000000004E-2</v>
      </c>
      <c r="T12" s="44">
        <v>0.45329999999999998</v>
      </c>
      <c r="U12" s="44">
        <v>0.44</v>
      </c>
      <c r="V12" s="44">
        <v>0.50319999999999998</v>
      </c>
      <c r="W12" s="44">
        <v>0.23230000000000001</v>
      </c>
      <c r="X12" s="44">
        <v>0.19989999999999999</v>
      </c>
      <c r="Y12" s="44">
        <v>0.16400000000000001</v>
      </c>
      <c r="Z12" s="44">
        <v>0.1628</v>
      </c>
      <c r="AA12" s="44">
        <v>0.14990000000000001</v>
      </c>
      <c r="AB12" s="44">
        <v>0.29160000000000003</v>
      </c>
      <c r="AC12" s="44">
        <v>0.32469999999999999</v>
      </c>
      <c r="AD12" s="44">
        <v>0.26090000000000002</v>
      </c>
      <c r="AE12" s="44">
        <v>0.1336</v>
      </c>
      <c r="AF12" s="44">
        <v>0.12230000000000001</v>
      </c>
      <c r="AG12" s="44">
        <v>8.5800000000000001E-2</v>
      </c>
      <c r="AH12" s="44">
        <v>8.4500000000000006E-2</v>
      </c>
      <c r="AI12" s="44">
        <v>8.8599999999999998E-2</v>
      </c>
    </row>
    <row r="13" spans="2:35" ht="39.6" x14ac:dyDescent="0.3">
      <c r="C13" s="45" t="s">
        <v>481</v>
      </c>
      <c r="D13" s="46"/>
      <c r="E13" s="46"/>
      <c r="F13" s="46"/>
      <c r="G13" s="46"/>
      <c r="H13" s="46"/>
      <c r="I13" s="46"/>
      <c r="J13" s="46"/>
      <c r="K13" s="46">
        <v>-0.70589999999999997</v>
      </c>
      <c r="L13" s="46"/>
      <c r="M13" s="46"/>
      <c r="N13" s="46"/>
      <c r="O13" s="46"/>
      <c r="P13" s="46"/>
      <c r="Q13" s="46"/>
      <c r="R13" s="46"/>
      <c r="S13" s="46">
        <v>-0.74880000000000002</v>
      </c>
      <c r="T13" s="46"/>
      <c r="U13" s="46"/>
      <c r="V13" s="46"/>
      <c r="W13" s="46"/>
      <c r="X13" s="46"/>
      <c r="Y13" s="46"/>
      <c r="Z13" s="46"/>
      <c r="AA13" s="46">
        <v>-0.6694</v>
      </c>
      <c r="AB13" s="46"/>
      <c r="AC13" s="46"/>
      <c r="AD13" s="46"/>
      <c r="AE13" s="46"/>
      <c r="AF13" s="46"/>
      <c r="AG13" s="46"/>
      <c r="AH13" s="46"/>
      <c r="AI13" s="46">
        <v>-0.69599999999999995</v>
      </c>
    </row>
    <row r="16" spans="2:35" x14ac:dyDescent="0.3">
      <c r="Q16" s="41" t="s">
        <v>395</v>
      </c>
    </row>
  </sheetData>
  <mergeCells count="8">
    <mergeCell ref="D4:K4"/>
    <mergeCell ref="L4:S4"/>
    <mergeCell ref="T4:AA4"/>
    <mergeCell ref="AB4:AI4"/>
    <mergeCell ref="D10:K10"/>
    <mergeCell ref="L10:S10"/>
    <mergeCell ref="T10:AA10"/>
    <mergeCell ref="AB10:AI10"/>
  </mergeCells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222"/>
  <sheetViews>
    <sheetView showGridLines="0" topLeftCell="A7" zoomScale="55" zoomScaleNormal="55" workbookViewId="0">
      <selection sqref="A1:XFD1"/>
    </sheetView>
  </sheetViews>
  <sheetFormatPr defaultRowHeight="14.4" x14ac:dyDescent="0.3"/>
  <cols>
    <col min="2" max="2" width="12.6640625" customWidth="1"/>
    <col min="3" max="3" width="15.109375" customWidth="1"/>
    <col min="4" max="5" width="12.6640625" customWidth="1"/>
    <col min="6" max="18" width="14" customWidth="1"/>
  </cols>
  <sheetData>
    <row r="3" spans="2:18" x14ac:dyDescent="0.3">
      <c r="B3" t="s">
        <v>482</v>
      </c>
    </row>
    <row r="6" spans="2:18" x14ac:dyDescent="0.3">
      <c r="B6" t="s">
        <v>49</v>
      </c>
    </row>
    <row r="7" spans="2:18" ht="51" customHeight="1" x14ac:dyDescent="0.3">
      <c r="B7" s="20" t="s">
        <v>425</v>
      </c>
      <c r="C7" s="47" t="s">
        <v>94</v>
      </c>
      <c r="D7" s="47" t="s">
        <v>386</v>
      </c>
      <c r="E7" s="47" t="s">
        <v>426</v>
      </c>
      <c r="F7" s="47" t="s">
        <v>483</v>
      </c>
      <c r="G7" s="48" t="s">
        <v>401</v>
      </c>
      <c r="H7" s="48" t="s">
        <v>29</v>
      </c>
      <c r="I7" s="48" t="s">
        <v>25</v>
      </c>
      <c r="J7" s="48" t="s">
        <v>95</v>
      </c>
      <c r="K7" s="48" t="s">
        <v>27</v>
      </c>
      <c r="L7" s="48" t="s">
        <v>428</v>
      </c>
      <c r="M7" s="48" t="s">
        <v>387</v>
      </c>
      <c r="N7" s="48" t="s">
        <v>390</v>
      </c>
      <c r="O7" s="48" t="s">
        <v>126</v>
      </c>
      <c r="P7" s="48" t="s">
        <v>429</v>
      </c>
      <c r="Q7" s="48" t="s">
        <v>430</v>
      </c>
      <c r="R7" s="48" t="s">
        <v>484</v>
      </c>
    </row>
    <row r="8" spans="2:18" ht="15" x14ac:dyDescent="0.3">
      <c r="B8" s="22" t="s">
        <v>432</v>
      </c>
      <c r="C8" s="49">
        <v>0.55089999999999995</v>
      </c>
      <c r="D8" s="49">
        <v>0.50480000000000003</v>
      </c>
      <c r="E8" s="49">
        <v>0.40310000000000001</v>
      </c>
      <c r="F8" s="49">
        <v>0.51959999999999995</v>
      </c>
    </row>
    <row r="9" spans="2:18" ht="15" x14ac:dyDescent="0.3">
      <c r="B9" s="22" t="s">
        <v>433</v>
      </c>
      <c r="C9" s="49">
        <v>0.55189999999999995</v>
      </c>
      <c r="D9" s="49"/>
      <c r="E9" s="49">
        <v>0.39379999999999998</v>
      </c>
      <c r="F9" s="49"/>
    </row>
    <row r="10" spans="2:18" ht="15" x14ac:dyDescent="0.3">
      <c r="B10" s="22" t="s">
        <v>434</v>
      </c>
      <c r="C10" s="49">
        <v>0.57679999999999998</v>
      </c>
      <c r="D10" s="49"/>
      <c r="E10" s="49">
        <v>0.3957</v>
      </c>
      <c r="F10" s="49"/>
    </row>
    <row r="11" spans="2:18" ht="15" x14ac:dyDescent="0.3">
      <c r="B11" s="22" t="s">
        <v>435</v>
      </c>
      <c r="C11" s="49">
        <v>0.57999999999999996</v>
      </c>
      <c r="D11" s="49"/>
      <c r="E11" s="49">
        <v>0.39379999999999998</v>
      </c>
      <c r="F11" s="49"/>
    </row>
    <row r="12" spans="2:18" ht="15" x14ac:dyDescent="0.3">
      <c r="B12" s="22" t="s">
        <v>436</v>
      </c>
      <c r="C12" s="49">
        <v>0.60060000000000002</v>
      </c>
      <c r="D12" s="49">
        <v>0.58050000000000002</v>
      </c>
      <c r="E12" s="49">
        <v>0.39379999999999998</v>
      </c>
      <c r="F12" s="49">
        <v>0.44180000000000003</v>
      </c>
    </row>
    <row r="13" spans="2:18" ht="15" x14ac:dyDescent="0.3">
      <c r="B13" s="22" t="s">
        <v>437</v>
      </c>
      <c r="C13" s="49">
        <v>0.57689999999999997</v>
      </c>
      <c r="D13" s="49"/>
      <c r="E13" s="49">
        <v>0.39150000000000001</v>
      </c>
      <c r="F13" s="49"/>
    </row>
    <row r="14" spans="2:18" ht="15" x14ac:dyDescent="0.3">
      <c r="B14" s="22" t="s">
        <v>438</v>
      </c>
      <c r="C14" s="49">
        <v>0.50649999999999995</v>
      </c>
      <c r="D14" s="49"/>
      <c r="E14" s="49">
        <v>0.4027</v>
      </c>
      <c r="F14" s="49"/>
    </row>
    <row r="15" spans="2:18" ht="15" x14ac:dyDescent="0.3">
      <c r="B15" s="22" t="s">
        <v>439</v>
      </c>
      <c r="C15" s="49">
        <v>0.4602</v>
      </c>
      <c r="D15" s="49"/>
      <c r="E15" s="49">
        <v>0.39760000000000001</v>
      </c>
      <c r="F15" s="49"/>
    </row>
    <row r="16" spans="2:18" ht="15" x14ac:dyDescent="0.3">
      <c r="B16" s="22" t="s">
        <v>440</v>
      </c>
      <c r="C16" s="49">
        <v>0.44080000000000003</v>
      </c>
      <c r="D16" s="49">
        <v>0.53369999999999995</v>
      </c>
      <c r="E16" s="49">
        <v>0.39229999999999998</v>
      </c>
      <c r="F16" s="49">
        <v>0.4027</v>
      </c>
    </row>
    <row r="17" spans="2:18" ht="15" x14ac:dyDescent="0.3">
      <c r="B17" s="22" t="s">
        <v>441</v>
      </c>
      <c r="C17" s="49">
        <v>0.42209999999999998</v>
      </c>
      <c r="D17" s="49"/>
      <c r="E17" s="49">
        <v>0.39119999999999999</v>
      </c>
      <c r="F17" s="49"/>
    </row>
    <row r="18" spans="2:18" ht="15" x14ac:dyDescent="0.3">
      <c r="B18" s="22" t="s">
        <v>442</v>
      </c>
      <c r="C18" s="49">
        <v>0.41649999999999998</v>
      </c>
      <c r="D18" s="49"/>
      <c r="E18" s="49">
        <v>0.378</v>
      </c>
      <c r="F18" s="49"/>
    </row>
    <row r="19" spans="2:18" ht="15" x14ac:dyDescent="0.3">
      <c r="B19" s="22" t="s">
        <v>443</v>
      </c>
      <c r="C19" s="49">
        <v>0.35399999999999998</v>
      </c>
      <c r="D19" s="49"/>
      <c r="E19" s="49">
        <v>0.36780000000000002</v>
      </c>
      <c r="F19" s="49"/>
    </row>
    <row r="20" spans="2:18" ht="15" x14ac:dyDescent="0.3">
      <c r="B20" s="22" t="s">
        <v>444</v>
      </c>
      <c r="C20" s="49">
        <v>0.3392</v>
      </c>
      <c r="D20" s="49">
        <v>0.52039999999999997</v>
      </c>
      <c r="E20" s="49">
        <v>0.3584</v>
      </c>
      <c r="F20" s="49">
        <v>0.3478</v>
      </c>
    </row>
    <row r="21" spans="2:18" ht="15" x14ac:dyDescent="0.3">
      <c r="B21" s="22" t="s">
        <v>445</v>
      </c>
      <c r="C21" s="49">
        <v>0.33200000000000002</v>
      </c>
      <c r="D21" s="49"/>
      <c r="E21" s="49">
        <v>0.33810000000000001</v>
      </c>
      <c r="F21" s="49"/>
    </row>
    <row r="22" spans="2:18" ht="15" x14ac:dyDescent="0.3">
      <c r="B22" s="22" t="s">
        <v>446</v>
      </c>
      <c r="C22" s="49">
        <v>0.34260000000000002</v>
      </c>
      <c r="D22" s="49"/>
      <c r="E22" s="49">
        <v>0.33550000000000002</v>
      </c>
      <c r="F22" s="49"/>
    </row>
    <row r="23" spans="2:18" ht="15" x14ac:dyDescent="0.3">
      <c r="B23" s="22" t="s">
        <v>447</v>
      </c>
      <c r="C23" s="49">
        <v>0.31009999999999999</v>
      </c>
      <c r="D23" s="49"/>
      <c r="E23" s="49">
        <v>0.32869999999999999</v>
      </c>
      <c r="F23" s="49"/>
    </row>
    <row r="24" spans="2:18" ht="15" x14ac:dyDescent="0.3">
      <c r="B24" s="22" t="s">
        <v>448</v>
      </c>
      <c r="C24" s="49">
        <v>0.313</v>
      </c>
      <c r="D24" s="49">
        <v>0.51480000000000004</v>
      </c>
      <c r="E24" s="49">
        <v>0.33660000000000001</v>
      </c>
      <c r="F24" s="49">
        <v>0.32</v>
      </c>
    </row>
    <row r="25" spans="2:18" ht="15" x14ac:dyDescent="0.3">
      <c r="B25" s="22" t="s">
        <v>449</v>
      </c>
      <c r="C25" s="49">
        <v>0.29139999999999999</v>
      </c>
      <c r="D25" s="49"/>
      <c r="E25" s="49">
        <v>0.33229999999999998</v>
      </c>
      <c r="F25" s="49"/>
      <c r="G25" s="49"/>
    </row>
    <row r="26" spans="2:18" ht="15" x14ac:dyDescent="0.3">
      <c r="B26" s="22" t="s">
        <v>450</v>
      </c>
      <c r="C26" s="49">
        <v>0.26840000000000003</v>
      </c>
      <c r="D26" s="49"/>
      <c r="E26" s="49">
        <v>0.32929999999999998</v>
      </c>
      <c r="F26" s="49"/>
      <c r="G26" s="49"/>
    </row>
    <row r="27" spans="2:18" ht="15" x14ac:dyDescent="0.3">
      <c r="B27" s="22" t="s">
        <v>451</v>
      </c>
      <c r="C27" s="49">
        <v>0.25280000000000002</v>
      </c>
      <c r="D27" s="49"/>
      <c r="E27" s="49">
        <v>0.31740000000000002</v>
      </c>
      <c r="F27" s="49"/>
      <c r="G27" s="49"/>
    </row>
    <row r="28" spans="2:18" ht="15" x14ac:dyDescent="0.3">
      <c r="B28" s="22" t="s">
        <v>452</v>
      </c>
      <c r="C28" s="49">
        <v>0.23319999999999999</v>
      </c>
      <c r="D28" s="49">
        <v>0.44890000000000002</v>
      </c>
      <c r="E28" s="49">
        <v>0.29330000000000001</v>
      </c>
      <c r="F28" s="49">
        <v>0.26269999999999999</v>
      </c>
      <c r="G28" s="49"/>
    </row>
    <row r="29" spans="2:18" ht="15" x14ac:dyDescent="0.3">
      <c r="B29" s="22" t="s">
        <v>453</v>
      </c>
      <c r="C29" s="49">
        <v>0.21809999999999999</v>
      </c>
      <c r="D29" s="49"/>
      <c r="E29" s="49">
        <v>0.27900000000000003</v>
      </c>
      <c r="F29" s="49"/>
      <c r="G29" s="49"/>
    </row>
    <row r="30" spans="2:18" ht="15" x14ac:dyDescent="0.3">
      <c r="B30" s="22" t="s">
        <v>454</v>
      </c>
      <c r="C30" s="49">
        <v>0.214</v>
      </c>
      <c r="D30" s="49"/>
      <c r="E30" s="49">
        <v>0.2676</v>
      </c>
      <c r="F30" s="49"/>
      <c r="G30" s="49"/>
      <c r="H30" s="49"/>
      <c r="I30" s="49"/>
      <c r="J30" s="49"/>
      <c r="K30" s="49"/>
      <c r="L30" s="49"/>
      <c r="M30" s="49"/>
      <c r="N30" s="49"/>
      <c r="O30" s="49"/>
      <c r="P30" s="49"/>
      <c r="Q30" s="49"/>
      <c r="R30" s="49"/>
    </row>
    <row r="31" spans="2:18" ht="15" x14ac:dyDescent="0.3">
      <c r="B31" s="22" t="s">
        <v>455</v>
      </c>
      <c r="C31" s="49">
        <v>0.20480000000000001</v>
      </c>
      <c r="D31" s="49"/>
      <c r="E31" s="49">
        <v>0.25879999999999997</v>
      </c>
      <c r="F31" s="49"/>
    </row>
    <row r="32" spans="2:18" ht="15" x14ac:dyDescent="0.3">
      <c r="B32" s="22" t="s">
        <v>456</v>
      </c>
      <c r="C32" s="49">
        <v>0.20610000000000001</v>
      </c>
      <c r="D32" s="49">
        <v>0.33989999999999998</v>
      </c>
      <c r="E32" s="49">
        <v>0.25519999999999998</v>
      </c>
      <c r="F32" s="49">
        <v>0.22989999999999999</v>
      </c>
      <c r="G32" s="49">
        <v>0.185</v>
      </c>
      <c r="H32" s="49">
        <v>0.29609999999999997</v>
      </c>
      <c r="I32" s="49">
        <v>0.1615</v>
      </c>
      <c r="J32" s="49">
        <v>0.49769999999999998</v>
      </c>
      <c r="K32" s="49">
        <v>0.14829999999999999</v>
      </c>
      <c r="L32" s="49">
        <v>0.25309999999999999</v>
      </c>
      <c r="M32" s="49">
        <v>0.20899999999999999</v>
      </c>
      <c r="N32" s="49">
        <v>0.2271</v>
      </c>
      <c r="O32" s="49">
        <v>0.20430000000000001</v>
      </c>
      <c r="P32" s="49">
        <v>0.34470000000000001</v>
      </c>
      <c r="Q32" s="49">
        <v>0.28370000000000001</v>
      </c>
      <c r="R32" s="49">
        <v>0.35270000000000001</v>
      </c>
    </row>
    <row r="33" spans="2:20" ht="15" x14ac:dyDescent="0.3">
      <c r="B33" s="22" t="s">
        <v>457</v>
      </c>
      <c r="C33" s="49">
        <v>0.2069</v>
      </c>
      <c r="D33" s="49"/>
      <c r="E33" s="49">
        <v>0.25080000000000002</v>
      </c>
      <c r="F33" s="49"/>
      <c r="G33" s="49"/>
      <c r="H33" s="49"/>
      <c r="I33" s="49"/>
      <c r="J33" s="49"/>
      <c r="K33" s="49"/>
      <c r="L33" s="49"/>
      <c r="M33" s="49"/>
      <c r="N33" s="49"/>
      <c r="O33" s="49"/>
      <c r="P33" s="49"/>
      <c r="Q33" s="49"/>
      <c r="R33" s="49">
        <v>0.36620000000000003</v>
      </c>
    </row>
    <row r="34" spans="2:20" ht="15" x14ac:dyDescent="0.3">
      <c r="B34" s="22" t="s">
        <v>458</v>
      </c>
      <c r="C34" s="49">
        <v>0.21529999999999999</v>
      </c>
      <c r="D34" s="49"/>
      <c r="E34" s="49">
        <v>0.24940000000000001</v>
      </c>
      <c r="F34" s="49"/>
      <c r="G34" s="49"/>
      <c r="H34" s="49"/>
      <c r="I34" s="49"/>
      <c r="J34" s="49"/>
      <c r="K34" s="49"/>
      <c r="L34" s="49"/>
      <c r="M34" s="49"/>
      <c r="N34" s="49"/>
      <c r="O34" s="49"/>
      <c r="P34" s="49"/>
      <c r="Q34" s="49"/>
      <c r="R34" s="49">
        <v>0.39200000000000002</v>
      </c>
    </row>
    <row r="35" spans="2:20" ht="15" x14ac:dyDescent="0.3">
      <c r="B35" s="22" t="s">
        <v>459</v>
      </c>
      <c r="C35" s="49">
        <v>0.20710000000000001</v>
      </c>
      <c r="D35" s="49"/>
      <c r="E35" s="49">
        <v>0.24399999999999999</v>
      </c>
      <c r="F35" s="49"/>
      <c r="G35" s="49"/>
      <c r="H35" s="49"/>
      <c r="I35" s="49"/>
      <c r="J35" s="49"/>
      <c r="K35" s="49"/>
      <c r="L35" s="49"/>
      <c r="M35" s="49"/>
      <c r="N35" s="49"/>
      <c r="O35" s="49"/>
      <c r="P35" s="49"/>
      <c r="Q35" s="49"/>
      <c r="R35" s="49">
        <v>0.3851</v>
      </c>
    </row>
    <row r="36" spans="2:20" ht="15" x14ac:dyDescent="0.3">
      <c r="B36" s="22" t="s">
        <v>460</v>
      </c>
      <c r="C36" s="49">
        <v>0.19950000000000001</v>
      </c>
      <c r="D36" s="49">
        <v>0.28449999999999998</v>
      </c>
      <c r="E36" s="49">
        <v>0.24</v>
      </c>
      <c r="F36" s="49">
        <v>0.2233</v>
      </c>
      <c r="G36" s="49">
        <v>0.17419999999999999</v>
      </c>
      <c r="H36" s="49">
        <v>0.27689999999999998</v>
      </c>
      <c r="I36" s="49">
        <v>0.156</v>
      </c>
      <c r="J36" s="49">
        <v>0.37519999999999998</v>
      </c>
      <c r="K36" s="49">
        <v>0.14330000000000001</v>
      </c>
      <c r="L36" s="49">
        <v>0.24929999999999999</v>
      </c>
      <c r="M36" s="49">
        <v>0.20860000000000001</v>
      </c>
      <c r="N36" s="49">
        <v>0.20480000000000001</v>
      </c>
      <c r="O36" s="49">
        <v>0.17799999999999999</v>
      </c>
      <c r="P36" s="49">
        <v>0.31130000000000002</v>
      </c>
      <c r="Q36" s="49">
        <v>0.2271</v>
      </c>
      <c r="R36" s="49">
        <v>0.40910000000000002</v>
      </c>
    </row>
    <row r="37" spans="2:20" ht="15" x14ac:dyDescent="0.3">
      <c r="B37" s="22" t="s">
        <v>461</v>
      </c>
      <c r="C37" s="49">
        <v>0.19359999999999999</v>
      </c>
      <c r="D37" s="49"/>
      <c r="E37" s="49">
        <v>0.23549999999999999</v>
      </c>
      <c r="F37" s="49"/>
      <c r="G37" s="49"/>
      <c r="H37" s="49"/>
      <c r="I37" s="49"/>
      <c r="J37" s="49"/>
      <c r="K37" s="49"/>
      <c r="L37" s="49"/>
      <c r="M37" s="49"/>
      <c r="N37" s="49"/>
      <c r="O37" s="49"/>
      <c r="P37" s="49"/>
      <c r="Q37" s="49"/>
      <c r="R37" s="49">
        <v>0.39500000000000002</v>
      </c>
    </row>
    <row r="38" spans="2:20" ht="15" x14ac:dyDescent="0.3">
      <c r="B38" s="22" t="s">
        <v>462</v>
      </c>
      <c r="C38" s="49">
        <v>0.18</v>
      </c>
      <c r="D38" s="49"/>
      <c r="E38" s="49">
        <v>0.24110000000000001</v>
      </c>
      <c r="F38" s="49">
        <v>0.23980000000000001</v>
      </c>
      <c r="G38" s="49"/>
      <c r="H38" s="49"/>
      <c r="I38" s="49"/>
      <c r="J38" s="49"/>
      <c r="K38" s="49"/>
      <c r="L38" s="49"/>
      <c r="M38" s="49"/>
      <c r="N38" s="49"/>
      <c r="O38" s="49"/>
      <c r="P38" s="49"/>
      <c r="Q38" s="49"/>
      <c r="R38" s="49">
        <v>0.36199999999999999</v>
      </c>
    </row>
    <row r="39" spans="2:20" ht="15" x14ac:dyDescent="0.3">
      <c r="B39" s="22" t="s">
        <v>463</v>
      </c>
      <c r="C39" s="49">
        <v>0.16070000000000001</v>
      </c>
      <c r="D39" s="49"/>
      <c r="E39" s="49">
        <v>0.2351</v>
      </c>
      <c r="F39" s="49">
        <v>0.23699999999999999</v>
      </c>
      <c r="G39" s="49">
        <v>0.12659999999999999</v>
      </c>
      <c r="H39" s="49"/>
      <c r="I39" s="49"/>
      <c r="J39" s="49"/>
      <c r="K39" s="49"/>
      <c r="L39" s="49"/>
      <c r="M39" s="49"/>
      <c r="N39" s="49"/>
      <c r="O39" s="49"/>
      <c r="P39" s="49"/>
      <c r="Q39" s="49"/>
      <c r="R39" s="49">
        <v>0.34289999999999998</v>
      </c>
    </row>
    <row r="40" spans="2:20" ht="15" x14ac:dyDescent="0.3">
      <c r="B40" s="22" t="s">
        <v>464</v>
      </c>
      <c r="C40" s="49">
        <v>0.15840000000000001</v>
      </c>
      <c r="D40" s="49">
        <v>0.25380000000000003</v>
      </c>
      <c r="E40" s="49">
        <v>0.24049999999999999</v>
      </c>
      <c r="F40" s="49">
        <v>0.2329</v>
      </c>
      <c r="G40" s="49">
        <v>0.1242</v>
      </c>
      <c r="H40" s="49">
        <v>0.26350000000000001</v>
      </c>
      <c r="I40" s="49">
        <v>0.11940000000000001</v>
      </c>
      <c r="J40" s="49">
        <v>0.2258</v>
      </c>
      <c r="K40" s="49">
        <v>0.10290000000000001</v>
      </c>
      <c r="L40" s="49">
        <v>0.1928</v>
      </c>
      <c r="M40" s="49">
        <v>0.1812</v>
      </c>
      <c r="N40" s="49">
        <v>0.17649999999999999</v>
      </c>
      <c r="O40" s="49">
        <v>0.13619999999999999</v>
      </c>
      <c r="P40" s="49">
        <v>0.29339999999999999</v>
      </c>
      <c r="Q40" s="49">
        <v>0.20669999999999999</v>
      </c>
      <c r="R40" s="49">
        <v>0.36080000000000001</v>
      </c>
    </row>
    <row r="41" spans="2:20" ht="15" x14ac:dyDescent="0.3">
      <c r="B41" s="22" t="s">
        <v>465</v>
      </c>
      <c r="C41" s="49">
        <v>0.16389999999999999</v>
      </c>
      <c r="D41" s="49"/>
      <c r="E41" s="49">
        <v>0.252</v>
      </c>
      <c r="F41" s="49">
        <v>0.2298</v>
      </c>
      <c r="G41" s="49">
        <v>0.11700000000000001</v>
      </c>
      <c r="H41" s="49"/>
      <c r="I41" s="49"/>
      <c r="J41" s="49"/>
      <c r="K41" s="49"/>
      <c r="L41" s="49"/>
      <c r="M41" s="49"/>
      <c r="N41" s="49"/>
      <c r="O41" s="49"/>
      <c r="P41" s="49"/>
      <c r="Q41" s="49"/>
      <c r="R41" s="49">
        <v>0.34689999999999999</v>
      </c>
    </row>
    <row r="42" spans="2:20" ht="15" x14ac:dyDescent="0.3">
      <c r="B42" s="22" t="s">
        <v>466</v>
      </c>
      <c r="C42" s="49">
        <v>0.15890000000000001</v>
      </c>
      <c r="D42" s="49"/>
      <c r="E42" s="49">
        <v>0.24560000000000001</v>
      </c>
      <c r="F42" s="49">
        <v>0.22140000000000001</v>
      </c>
      <c r="G42" s="49">
        <v>0.10979999999999999</v>
      </c>
      <c r="H42" s="49"/>
      <c r="I42" s="49"/>
      <c r="J42" s="49"/>
      <c r="K42" s="49"/>
      <c r="L42" s="49"/>
      <c r="M42" s="49"/>
      <c r="N42" s="49"/>
      <c r="O42" s="49"/>
      <c r="P42" s="49"/>
      <c r="Q42" s="49"/>
      <c r="R42" s="49">
        <v>0.31659999999999999</v>
      </c>
    </row>
    <row r="43" spans="2:20" ht="15" x14ac:dyDescent="0.3">
      <c r="B43" s="22" t="s">
        <v>467</v>
      </c>
      <c r="C43" s="49">
        <v>0.15959999999999999</v>
      </c>
      <c r="D43" s="49"/>
      <c r="E43" s="49">
        <v>0.24079999999999999</v>
      </c>
      <c r="F43" s="49">
        <v>0.18720000000000001</v>
      </c>
      <c r="G43" s="49">
        <v>0.1072</v>
      </c>
      <c r="H43" s="49"/>
      <c r="I43" s="49"/>
      <c r="J43" s="49"/>
      <c r="K43" s="49"/>
      <c r="L43" s="49"/>
      <c r="M43" s="49"/>
      <c r="N43" s="49"/>
      <c r="O43" s="49"/>
      <c r="P43" s="49"/>
      <c r="Q43" s="49"/>
      <c r="R43" s="49">
        <v>0.29470000000000002</v>
      </c>
    </row>
    <row r="44" spans="2:20" ht="15" x14ac:dyDescent="0.3">
      <c r="B44" s="22" t="s">
        <v>468</v>
      </c>
      <c r="C44" s="49">
        <v>0.15770000000000001</v>
      </c>
      <c r="D44" s="49">
        <v>0.22750000000000001</v>
      </c>
      <c r="E44" s="49">
        <v>0.23680000000000001</v>
      </c>
      <c r="F44" s="49">
        <v>0.17680000000000001</v>
      </c>
      <c r="G44" s="49">
        <v>0.111</v>
      </c>
      <c r="H44" s="49">
        <v>0.2445</v>
      </c>
      <c r="I44" s="49">
        <v>0.11459999999999999</v>
      </c>
      <c r="J44" s="49">
        <v>0.2107</v>
      </c>
      <c r="K44" s="49">
        <v>9.3600000000000003E-2</v>
      </c>
      <c r="L44" s="49">
        <v>0.18310000000000001</v>
      </c>
      <c r="M44" s="49">
        <v>0.1885</v>
      </c>
      <c r="N44" s="49">
        <v>0.16669999999999999</v>
      </c>
      <c r="O44" s="49">
        <v>0.126</v>
      </c>
      <c r="P44" s="49">
        <v>0.27750000000000002</v>
      </c>
      <c r="Q44" s="49">
        <v>0.20180000000000001</v>
      </c>
      <c r="R44" s="49">
        <v>0.27829999999999999</v>
      </c>
    </row>
    <row r="45" spans="2:20" ht="15" x14ac:dyDescent="0.3">
      <c r="B45" s="22" t="s">
        <v>469</v>
      </c>
      <c r="C45" s="49">
        <v>0.15920000000000001</v>
      </c>
      <c r="D45" s="49"/>
      <c r="E45" s="49">
        <v>0.23519999999999999</v>
      </c>
      <c r="F45" s="49">
        <v>0.17480000000000001</v>
      </c>
      <c r="G45" s="49">
        <v>0.111</v>
      </c>
      <c r="H45" s="49"/>
      <c r="I45" s="49"/>
      <c r="J45" s="49"/>
      <c r="K45" s="49"/>
      <c r="L45" s="49"/>
      <c r="M45" s="49"/>
      <c r="N45" s="49"/>
      <c r="O45" s="49"/>
      <c r="P45" s="49"/>
      <c r="Q45" s="49"/>
      <c r="R45" s="49"/>
    </row>
    <row r="46" spans="2:20" ht="15" x14ac:dyDescent="0.3">
      <c r="B46" s="22" t="s">
        <v>470</v>
      </c>
      <c r="C46" s="49">
        <v>0.151</v>
      </c>
      <c r="D46" s="49"/>
      <c r="E46" s="49">
        <v>0.2283</v>
      </c>
      <c r="F46" s="49">
        <v>0.14549999999999999</v>
      </c>
      <c r="G46" s="49">
        <v>0.11</v>
      </c>
      <c r="H46" s="49"/>
      <c r="I46" s="49"/>
      <c r="J46" s="49"/>
      <c r="K46" s="49"/>
      <c r="L46" s="49"/>
      <c r="M46" s="49"/>
      <c r="N46" s="49"/>
      <c r="O46" s="49"/>
      <c r="P46" s="49"/>
      <c r="Q46" s="49"/>
      <c r="R46" s="49"/>
    </row>
    <row r="47" spans="2:20" ht="15" x14ac:dyDescent="0.3">
      <c r="B47" s="22" t="s">
        <v>471</v>
      </c>
      <c r="C47" s="49">
        <v>0.14899999999999999</v>
      </c>
      <c r="D47" s="49">
        <v>0.2109</v>
      </c>
      <c r="E47" s="49">
        <v>0.22389999999999999</v>
      </c>
      <c r="F47" s="49">
        <v>0.1545</v>
      </c>
      <c r="G47" s="49">
        <v>0.1026</v>
      </c>
      <c r="H47" s="49">
        <v>0.22620000000000001</v>
      </c>
      <c r="I47" s="49">
        <v>0.10589999999999999</v>
      </c>
      <c r="J47" s="49">
        <v>0.19389999999999999</v>
      </c>
      <c r="K47" s="49">
        <v>8.14E-2</v>
      </c>
      <c r="L47" s="49">
        <v>0.16880000000000001</v>
      </c>
      <c r="M47" s="49">
        <v>0.1774</v>
      </c>
      <c r="N47" s="49">
        <v>0.1535</v>
      </c>
      <c r="O47" s="49">
        <v>0.1208</v>
      </c>
      <c r="P47" s="49">
        <v>0.26419999999999999</v>
      </c>
      <c r="Q47" s="49">
        <v>0.18179999999999999</v>
      </c>
      <c r="R47" s="49">
        <v>0.21740000000000001</v>
      </c>
    </row>
    <row r="48" spans="2:20" x14ac:dyDescent="0.3">
      <c r="N48" s="50"/>
      <c r="O48" s="7"/>
      <c r="T48" s="51" t="s">
        <v>395</v>
      </c>
    </row>
    <row r="49" spans="15:15" x14ac:dyDescent="0.3">
      <c r="O49" s="2"/>
    </row>
    <row r="50" spans="15:15" x14ac:dyDescent="0.3">
      <c r="O50" s="2"/>
    </row>
    <row r="51" spans="15:15" x14ac:dyDescent="0.3">
      <c r="O51" s="2"/>
    </row>
    <row r="52" spans="15:15" x14ac:dyDescent="0.3">
      <c r="O52" s="2"/>
    </row>
    <row r="53" spans="15:15" x14ac:dyDescent="0.3">
      <c r="O53" s="2"/>
    </row>
    <row r="54" spans="15:15" x14ac:dyDescent="0.3">
      <c r="O54" s="2"/>
    </row>
    <row r="55" spans="15:15" x14ac:dyDescent="0.3">
      <c r="O55" s="7"/>
    </row>
    <row r="56" spans="15:15" x14ac:dyDescent="0.3">
      <c r="O56" s="7"/>
    </row>
    <row r="57" spans="15:15" x14ac:dyDescent="0.3">
      <c r="O57" s="2"/>
    </row>
    <row r="58" spans="15:15" x14ac:dyDescent="0.3">
      <c r="O58" s="2"/>
    </row>
    <row r="59" spans="15:15" x14ac:dyDescent="0.3">
      <c r="O59" s="2"/>
    </row>
    <row r="60" spans="15:15" x14ac:dyDescent="0.3">
      <c r="O60" s="2"/>
    </row>
    <row r="61" spans="15:15" x14ac:dyDescent="0.3">
      <c r="O61" s="7"/>
    </row>
    <row r="62" spans="15:15" x14ac:dyDescent="0.3">
      <c r="O62" s="7"/>
    </row>
    <row r="63" spans="15:15" x14ac:dyDescent="0.3">
      <c r="O63" s="2"/>
    </row>
    <row r="64" spans="15:15" x14ac:dyDescent="0.3">
      <c r="O64" s="2"/>
    </row>
    <row r="65" spans="14:15" x14ac:dyDescent="0.3">
      <c r="O65" s="2"/>
    </row>
    <row r="66" spans="14:15" x14ac:dyDescent="0.3">
      <c r="N66" s="50"/>
      <c r="O66" s="2"/>
    </row>
    <row r="67" spans="14:15" x14ac:dyDescent="0.3">
      <c r="O67" s="2"/>
    </row>
    <row r="68" spans="14:15" x14ac:dyDescent="0.3">
      <c r="N68" s="50"/>
      <c r="O68" s="2"/>
    </row>
    <row r="69" spans="14:15" x14ac:dyDescent="0.3">
      <c r="O69" s="2"/>
    </row>
    <row r="70" spans="14:15" x14ac:dyDescent="0.3">
      <c r="N70" s="50"/>
      <c r="O70" s="2"/>
    </row>
    <row r="71" spans="14:15" x14ac:dyDescent="0.3">
      <c r="O71" s="7"/>
    </row>
    <row r="72" spans="14:15" x14ac:dyDescent="0.3">
      <c r="N72" s="50"/>
      <c r="O72" s="7"/>
    </row>
    <row r="73" spans="14:15" x14ac:dyDescent="0.3">
      <c r="O73" s="2"/>
    </row>
    <row r="74" spans="14:15" x14ac:dyDescent="0.3">
      <c r="N74" s="50"/>
      <c r="O74" s="2"/>
    </row>
    <row r="75" spans="14:15" x14ac:dyDescent="0.3">
      <c r="O75" s="2"/>
    </row>
    <row r="76" spans="14:15" x14ac:dyDescent="0.3">
      <c r="N76" s="50"/>
      <c r="O76" s="2"/>
    </row>
    <row r="77" spans="14:15" x14ac:dyDescent="0.3">
      <c r="O77" s="2"/>
    </row>
    <row r="78" spans="14:15" x14ac:dyDescent="0.3">
      <c r="N78" s="50"/>
      <c r="O78" s="2"/>
    </row>
    <row r="79" spans="14:15" x14ac:dyDescent="0.3">
      <c r="O79" s="7"/>
    </row>
    <row r="80" spans="14:15" x14ac:dyDescent="0.3">
      <c r="N80" s="50"/>
      <c r="O80" s="7"/>
    </row>
    <row r="81" spans="14:15" x14ac:dyDescent="0.3">
      <c r="O81" s="2"/>
    </row>
    <row r="82" spans="14:15" x14ac:dyDescent="0.3">
      <c r="N82" s="50"/>
      <c r="O82" s="2"/>
    </row>
    <row r="83" spans="14:15" x14ac:dyDescent="0.3">
      <c r="O83" s="2"/>
    </row>
    <row r="84" spans="14:15" x14ac:dyDescent="0.3">
      <c r="N84" s="50"/>
      <c r="O84" s="2"/>
    </row>
    <row r="85" spans="14:15" x14ac:dyDescent="0.3">
      <c r="O85" s="2"/>
    </row>
    <row r="86" spans="14:15" x14ac:dyDescent="0.3">
      <c r="N86" s="50"/>
      <c r="O86" s="2"/>
    </row>
    <row r="87" spans="14:15" x14ac:dyDescent="0.3">
      <c r="O87" s="7"/>
    </row>
    <row r="88" spans="14:15" x14ac:dyDescent="0.3">
      <c r="N88" s="50"/>
      <c r="O88" s="7"/>
    </row>
    <row r="89" spans="14:15" x14ac:dyDescent="0.3">
      <c r="O89" s="2"/>
    </row>
    <row r="90" spans="14:15" x14ac:dyDescent="0.3">
      <c r="N90" s="50"/>
      <c r="O90" s="2"/>
    </row>
    <row r="91" spans="14:15" x14ac:dyDescent="0.3">
      <c r="O91" s="2"/>
    </row>
    <row r="92" spans="14:15" x14ac:dyDescent="0.3">
      <c r="N92" s="50"/>
      <c r="O92" s="2"/>
    </row>
    <row r="93" spans="14:15" x14ac:dyDescent="0.3">
      <c r="O93" s="7"/>
    </row>
    <row r="94" spans="14:15" x14ac:dyDescent="0.3">
      <c r="N94" s="50"/>
      <c r="O94" s="7"/>
    </row>
    <row r="95" spans="14:15" x14ac:dyDescent="0.3">
      <c r="O95" s="2"/>
    </row>
    <row r="96" spans="14:15" x14ac:dyDescent="0.3">
      <c r="N96" s="50"/>
      <c r="O96" s="2"/>
    </row>
    <row r="97" spans="14:15" x14ac:dyDescent="0.3">
      <c r="O97" s="2"/>
    </row>
    <row r="98" spans="14:15" x14ac:dyDescent="0.3">
      <c r="N98" s="50"/>
      <c r="O98" s="2"/>
    </row>
    <row r="99" spans="14:15" x14ac:dyDescent="0.3">
      <c r="O99" s="2"/>
    </row>
    <row r="100" spans="14:15" x14ac:dyDescent="0.3">
      <c r="N100" s="50"/>
      <c r="O100" s="2"/>
    </row>
    <row r="101" spans="14:15" x14ac:dyDescent="0.3">
      <c r="O101" s="2"/>
    </row>
    <row r="102" spans="14:15" x14ac:dyDescent="0.3">
      <c r="N102" s="50"/>
      <c r="O102" s="2"/>
    </row>
    <row r="103" spans="14:15" x14ac:dyDescent="0.3">
      <c r="O103" s="7"/>
    </row>
    <row r="104" spans="14:15" x14ac:dyDescent="0.3">
      <c r="N104" s="50"/>
      <c r="O104" s="7"/>
    </row>
    <row r="105" spans="14:15" x14ac:dyDescent="0.3">
      <c r="O105" s="2"/>
    </row>
    <row r="106" spans="14:15" x14ac:dyDescent="0.3">
      <c r="N106" s="50"/>
      <c r="O106" s="2"/>
    </row>
    <row r="107" spans="14:15" x14ac:dyDescent="0.3">
      <c r="O107" s="2"/>
    </row>
    <row r="108" spans="14:15" x14ac:dyDescent="0.3">
      <c r="N108" s="50"/>
      <c r="O108" s="2"/>
    </row>
    <row r="109" spans="14:15" x14ac:dyDescent="0.3">
      <c r="O109" s="2"/>
    </row>
    <row r="110" spans="14:15" x14ac:dyDescent="0.3">
      <c r="N110" s="50"/>
      <c r="O110" s="2"/>
    </row>
    <row r="111" spans="14:15" x14ac:dyDescent="0.3">
      <c r="O111" s="7"/>
    </row>
    <row r="112" spans="14:15" x14ac:dyDescent="0.3">
      <c r="N112" s="50"/>
      <c r="O112" s="7"/>
    </row>
    <row r="113" spans="14:15" x14ac:dyDescent="0.3">
      <c r="O113" s="2"/>
    </row>
    <row r="114" spans="14:15" x14ac:dyDescent="0.3">
      <c r="N114" s="50"/>
      <c r="O114" s="2"/>
    </row>
    <row r="115" spans="14:15" x14ac:dyDescent="0.3">
      <c r="O115" s="2"/>
    </row>
    <row r="116" spans="14:15" x14ac:dyDescent="0.3">
      <c r="N116" s="50"/>
      <c r="O116" s="2"/>
    </row>
    <row r="117" spans="14:15" x14ac:dyDescent="0.3">
      <c r="O117" s="2"/>
    </row>
    <row r="118" spans="14:15" x14ac:dyDescent="0.3">
      <c r="N118" s="50"/>
      <c r="O118" s="2"/>
    </row>
    <row r="119" spans="14:15" x14ac:dyDescent="0.3">
      <c r="O119" s="7"/>
    </row>
    <row r="120" spans="14:15" x14ac:dyDescent="0.3">
      <c r="N120" s="50"/>
      <c r="O120" s="7"/>
    </row>
    <row r="121" spans="14:15" x14ac:dyDescent="0.3">
      <c r="O121" s="2"/>
    </row>
    <row r="122" spans="14:15" x14ac:dyDescent="0.3">
      <c r="N122" s="50"/>
      <c r="O122" s="2"/>
    </row>
    <row r="123" spans="14:15" x14ac:dyDescent="0.3">
      <c r="O123" s="2"/>
    </row>
    <row r="124" spans="14:15" x14ac:dyDescent="0.3">
      <c r="N124" s="50"/>
      <c r="O124" s="2"/>
    </row>
    <row r="125" spans="14:15" x14ac:dyDescent="0.3">
      <c r="O125" s="7"/>
    </row>
    <row r="126" spans="14:15" x14ac:dyDescent="0.3">
      <c r="N126" s="50"/>
      <c r="O126" s="7"/>
    </row>
    <row r="127" spans="14:15" x14ac:dyDescent="0.3">
      <c r="O127" s="2"/>
    </row>
    <row r="128" spans="14:15" x14ac:dyDescent="0.3">
      <c r="N128" s="50"/>
      <c r="O128" s="2"/>
    </row>
    <row r="129" spans="14:15" x14ac:dyDescent="0.3">
      <c r="O129" s="2"/>
    </row>
    <row r="130" spans="14:15" x14ac:dyDescent="0.3">
      <c r="N130" s="50"/>
      <c r="O130" s="2"/>
    </row>
    <row r="131" spans="14:15" x14ac:dyDescent="0.3">
      <c r="O131" s="2"/>
    </row>
    <row r="132" spans="14:15" x14ac:dyDescent="0.3">
      <c r="N132" s="50"/>
      <c r="O132" s="2"/>
    </row>
    <row r="133" spans="14:15" x14ac:dyDescent="0.3">
      <c r="O133" s="2"/>
    </row>
    <row r="134" spans="14:15" x14ac:dyDescent="0.3">
      <c r="N134" s="50"/>
      <c r="O134" s="2"/>
    </row>
    <row r="135" spans="14:15" x14ac:dyDescent="0.3">
      <c r="O135" s="7"/>
    </row>
    <row r="136" spans="14:15" x14ac:dyDescent="0.3">
      <c r="N136" s="50"/>
      <c r="O136" s="7"/>
    </row>
    <row r="137" spans="14:15" x14ac:dyDescent="0.3">
      <c r="O137" s="2"/>
    </row>
    <row r="138" spans="14:15" x14ac:dyDescent="0.3">
      <c r="N138" s="50"/>
      <c r="O138" s="2"/>
    </row>
    <row r="139" spans="14:15" x14ac:dyDescent="0.3">
      <c r="O139" s="2"/>
    </row>
    <row r="140" spans="14:15" x14ac:dyDescent="0.3">
      <c r="N140" s="50"/>
      <c r="O140" s="2"/>
    </row>
    <row r="141" spans="14:15" x14ac:dyDescent="0.3">
      <c r="O141" s="2"/>
    </row>
    <row r="142" spans="14:15" x14ac:dyDescent="0.3">
      <c r="N142" s="50"/>
      <c r="O142" s="2"/>
    </row>
    <row r="143" spans="14:15" x14ac:dyDescent="0.3">
      <c r="O143" s="7"/>
    </row>
    <row r="144" spans="14:15" x14ac:dyDescent="0.3">
      <c r="N144" s="50"/>
      <c r="O144" s="7"/>
    </row>
    <row r="145" spans="14:15" x14ac:dyDescent="0.3">
      <c r="O145" s="2"/>
    </row>
    <row r="146" spans="14:15" x14ac:dyDescent="0.3">
      <c r="N146" s="50"/>
      <c r="O146" s="2"/>
    </row>
    <row r="147" spans="14:15" x14ac:dyDescent="0.3">
      <c r="O147" s="2"/>
    </row>
    <row r="148" spans="14:15" x14ac:dyDescent="0.3">
      <c r="N148" s="50"/>
      <c r="O148" s="2"/>
    </row>
    <row r="149" spans="14:15" x14ac:dyDescent="0.3">
      <c r="O149" s="2"/>
    </row>
    <row r="150" spans="14:15" x14ac:dyDescent="0.3">
      <c r="N150" s="50"/>
      <c r="O150" s="2"/>
    </row>
    <row r="151" spans="14:15" x14ac:dyDescent="0.3">
      <c r="O151" s="7"/>
    </row>
    <row r="152" spans="14:15" x14ac:dyDescent="0.3">
      <c r="N152" s="50"/>
      <c r="O152" s="7"/>
    </row>
    <row r="153" spans="14:15" x14ac:dyDescent="0.3">
      <c r="O153" s="2"/>
    </row>
    <row r="154" spans="14:15" x14ac:dyDescent="0.3">
      <c r="N154" s="50"/>
      <c r="O154" s="2"/>
    </row>
    <row r="155" spans="14:15" x14ac:dyDescent="0.3">
      <c r="O155" s="2"/>
    </row>
    <row r="156" spans="14:15" x14ac:dyDescent="0.3">
      <c r="N156" s="50"/>
      <c r="O156" s="2"/>
    </row>
    <row r="157" spans="14:15" x14ac:dyDescent="0.3">
      <c r="O157" s="7"/>
    </row>
    <row r="158" spans="14:15" x14ac:dyDescent="0.3">
      <c r="N158" s="50"/>
      <c r="O158" s="7"/>
    </row>
    <row r="159" spans="14:15" x14ac:dyDescent="0.3">
      <c r="O159" s="2"/>
    </row>
    <row r="160" spans="14:15" x14ac:dyDescent="0.3">
      <c r="N160" s="50"/>
      <c r="O160" s="2"/>
    </row>
    <row r="161" spans="14:15" x14ac:dyDescent="0.3">
      <c r="O161" s="2"/>
    </row>
    <row r="162" spans="14:15" x14ac:dyDescent="0.3">
      <c r="N162" s="50"/>
      <c r="O162" s="2"/>
    </row>
    <row r="163" spans="14:15" x14ac:dyDescent="0.3">
      <c r="O163" s="2"/>
    </row>
    <row r="164" spans="14:15" x14ac:dyDescent="0.3">
      <c r="N164" s="50"/>
      <c r="O164" s="2"/>
    </row>
    <row r="165" spans="14:15" x14ac:dyDescent="0.3">
      <c r="O165" s="2"/>
    </row>
    <row r="166" spans="14:15" x14ac:dyDescent="0.3">
      <c r="N166" s="50"/>
      <c r="O166" s="2"/>
    </row>
    <row r="167" spans="14:15" x14ac:dyDescent="0.3">
      <c r="O167" s="7"/>
    </row>
    <row r="168" spans="14:15" x14ac:dyDescent="0.3">
      <c r="N168" s="50"/>
      <c r="O168" s="7"/>
    </row>
    <row r="169" spans="14:15" x14ac:dyDescent="0.3">
      <c r="O169" s="2"/>
    </row>
    <row r="170" spans="14:15" x14ac:dyDescent="0.3">
      <c r="N170" s="50"/>
      <c r="O170" s="2"/>
    </row>
    <row r="171" spans="14:15" x14ac:dyDescent="0.3">
      <c r="O171" s="2"/>
    </row>
    <row r="172" spans="14:15" x14ac:dyDescent="0.3">
      <c r="N172" s="50"/>
      <c r="O172" s="2"/>
    </row>
    <row r="173" spans="14:15" x14ac:dyDescent="0.3">
      <c r="O173" s="2"/>
    </row>
    <row r="174" spans="14:15" x14ac:dyDescent="0.3">
      <c r="N174" s="50"/>
      <c r="O174" s="2"/>
    </row>
    <row r="175" spans="14:15" x14ac:dyDescent="0.3">
      <c r="O175" s="7"/>
    </row>
    <row r="176" spans="14:15" x14ac:dyDescent="0.3">
      <c r="N176" s="50"/>
      <c r="O176" s="7"/>
    </row>
    <row r="177" spans="14:15" x14ac:dyDescent="0.3">
      <c r="O177" s="2"/>
    </row>
    <row r="178" spans="14:15" x14ac:dyDescent="0.3">
      <c r="N178" s="50"/>
      <c r="O178" s="2"/>
    </row>
    <row r="179" spans="14:15" x14ac:dyDescent="0.3">
      <c r="O179" s="2"/>
    </row>
    <row r="180" spans="14:15" x14ac:dyDescent="0.3">
      <c r="N180" s="50"/>
      <c r="O180" s="2"/>
    </row>
    <row r="181" spans="14:15" x14ac:dyDescent="0.3">
      <c r="O181" s="2"/>
    </row>
    <row r="182" spans="14:15" x14ac:dyDescent="0.3">
      <c r="N182" s="50"/>
      <c r="O182" s="2"/>
    </row>
    <row r="183" spans="14:15" x14ac:dyDescent="0.3">
      <c r="O183" s="7"/>
    </row>
    <row r="184" spans="14:15" x14ac:dyDescent="0.3">
      <c r="N184" s="50"/>
      <c r="O184" s="7"/>
    </row>
    <row r="185" spans="14:15" x14ac:dyDescent="0.3">
      <c r="O185" s="2"/>
    </row>
    <row r="186" spans="14:15" x14ac:dyDescent="0.3">
      <c r="N186" s="50"/>
      <c r="O186" s="2"/>
    </row>
    <row r="187" spans="14:15" x14ac:dyDescent="0.3">
      <c r="O187" s="2"/>
    </row>
    <row r="188" spans="14:15" x14ac:dyDescent="0.3">
      <c r="N188" s="50"/>
      <c r="O188" s="2"/>
    </row>
    <row r="189" spans="14:15" x14ac:dyDescent="0.3">
      <c r="O189" s="7"/>
    </row>
    <row r="190" spans="14:15" x14ac:dyDescent="0.3">
      <c r="N190" s="50"/>
      <c r="O190" s="7"/>
    </row>
    <row r="191" spans="14:15" x14ac:dyDescent="0.3">
      <c r="O191" s="2"/>
    </row>
    <row r="192" spans="14:15" x14ac:dyDescent="0.3">
      <c r="N192" s="50"/>
      <c r="O192" s="2"/>
    </row>
    <row r="193" spans="14:15" x14ac:dyDescent="0.3">
      <c r="O193" s="7"/>
    </row>
    <row r="194" spans="14:15" x14ac:dyDescent="0.3">
      <c r="N194" s="50"/>
      <c r="O194" s="7"/>
    </row>
    <row r="195" spans="14:15" x14ac:dyDescent="0.3">
      <c r="O195" s="7"/>
    </row>
    <row r="196" spans="14:15" x14ac:dyDescent="0.3">
      <c r="N196" s="50"/>
      <c r="O196" s="7"/>
    </row>
    <row r="197" spans="14:15" x14ac:dyDescent="0.3">
      <c r="O197" s="7"/>
    </row>
    <row r="198" spans="14:15" x14ac:dyDescent="0.3">
      <c r="N198" s="50"/>
      <c r="O198" s="7"/>
    </row>
    <row r="199" spans="14:15" x14ac:dyDescent="0.3">
      <c r="O199" s="7"/>
    </row>
    <row r="200" spans="14:15" x14ac:dyDescent="0.3">
      <c r="N200" s="50"/>
      <c r="O200" s="7"/>
    </row>
    <row r="201" spans="14:15" x14ac:dyDescent="0.3">
      <c r="O201" s="7"/>
    </row>
    <row r="202" spans="14:15" x14ac:dyDescent="0.3">
      <c r="N202" s="50"/>
      <c r="O202" s="7"/>
    </row>
    <row r="203" spans="14:15" x14ac:dyDescent="0.3">
      <c r="O203" s="7"/>
    </row>
    <row r="204" spans="14:15" x14ac:dyDescent="0.3">
      <c r="N204" s="50"/>
      <c r="O204" s="7"/>
    </row>
    <row r="205" spans="14:15" x14ac:dyDescent="0.3">
      <c r="O205" s="7"/>
    </row>
    <row r="206" spans="14:15" x14ac:dyDescent="0.3">
      <c r="N206" s="50"/>
      <c r="O206" s="7"/>
    </row>
    <row r="207" spans="14:15" x14ac:dyDescent="0.3">
      <c r="O207" s="7"/>
    </row>
    <row r="208" spans="14:15" x14ac:dyDescent="0.3">
      <c r="N208" s="50"/>
      <c r="O208" s="7"/>
    </row>
    <row r="209" spans="14:15" x14ac:dyDescent="0.3">
      <c r="O209" s="7"/>
    </row>
    <row r="210" spans="14:15" x14ac:dyDescent="0.3">
      <c r="N210" s="50"/>
      <c r="O210" s="7"/>
    </row>
    <row r="211" spans="14:15" x14ac:dyDescent="0.3">
      <c r="O211" s="7"/>
    </row>
    <row r="212" spans="14:15" x14ac:dyDescent="0.3">
      <c r="N212" s="50"/>
      <c r="O212" s="7"/>
    </row>
    <row r="213" spans="14:15" x14ac:dyDescent="0.3">
      <c r="O213" s="7"/>
    </row>
    <row r="214" spans="14:15" x14ac:dyDescent="0.3">
      <c r="N214" s="50"/>
      <c r="O214" s="7"/>
    </row>
    <row r="215" spans="14:15" x14ac:dyDescent="0.3">
      <c r="O215" s="7"/>
    </row>
    <row r="216" spans="14:15" x14ac:dyDescent="0.3">
      <c r="N216" s="50"/>
      <c r="O216" s="7"/>
    </row>
    <row r="217" spans="14:15" x14ac:dyDescent="0.3">
      <c r="O217" s="2"/>
    </row>
    <row r="218" spans="14:15" x14ac:dyDescent="0.3">
      <c r="N218" s="50"/>
      <c r="O218" s="2"/>
    </row>
    <row r="219" spans="14:15" x14ac:dyDescent="0.3">
      <c r="O219" s="2"/>
    </row>
    <row r="220" spans="14:15" x14ac:dyDescent="0.3">
      <c r="N220" s="50"/>
      <c r="O220" s="2"/>
    </row>
    <row r="221" spans="14:15" x14ac:dyDescent="0.3">
      <c r="O221" s="7"/>
    </row>
    <row r="222" spans="14:15" x14ac:dyDescent="0.3">
      <c r="N222" s="50"/>
      <c r="O222" s="7"/>
    </row>
  </sheetData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35"/>
  <sheetViews>
    <sheetView showGridLines="0" zoomScale="70" zoomScaleNormal="70" workbookViewId="0">
      <selection activeCell="G9" sqref="G9"/>
    </sheetView>
  </sheetViews>
  <sheetFormatPr defaultRowHeight="14.4" x14ac:dyDescent="0.3"/>
  <cols>
    <col min="2" max="2" width="38.109375" bestFit="1" customWidth="1"/>
  </cols>
  <sheetData>
    <row r="3" spans="2:10" x14ac:dyDescent="0.3">
      <c r="B3" s="52" t="s">
        <v>485</v>
      </c>
      <c r="C3" s="32"/>
      <c r="D3" s="32"/>
      <c r="E3" s="32"/>
      <c r="F3" s="32"/>
      <c r="G3" s="32"/>
      <c r="H3" s="32"/>
      <c r="I3" s="32"/>
      <c r="J3" s="32"/>
    </row>
    <row r="4" spans="2:10" x14ac:dyDescent="0.3">
      <c r="B4" s="52"/>
      <c r="C4" s="32"/>
      <c r="D4" s="32"/>
      <c r="E4" s="32"/>
      <c r="F4" s="32"/>
      <c r="G4" s="32"/>
      <c r="H4" s="32"/>
      <c r="I4" s="32"/>
      <c r="J4" s="32"/>
    </row>
    <row r="5" spans="2:10" ht="15.6" x14ac:dyDescent="0.3">
      <c r="B5" s="53"/>
      <c r="C5" s="54">
        <v>2010</v>
      </c>
      <c r="D5" s="54">
        <v>2011</v>
      </c>
      <c r="E5" s="54">
        <v>2012</v>
      </c>
      <c r="F5" s="54">
        <v>2013</v>
      </c>
      <c r="G5" s="54">
        <v>2014</v>
      </c>
      <c r="H5" s="54">
        <v>2015</v>
      </c>
      <c r="I5" s="54">
        <v>2016</v>
      </c>
      <c r="J5" s="54">
        <v>2017</v>
      </c>
    </row>
    <row r="6" spans="2:10" ht="15.6" x14ac:dyDescent="0.3">
      <c r="B6" s="53" t="s">
        <v>486</v>
      </c>
      <c r="C6" s="53">
        <v>0.34189999999999998</v>
      </c>
      <c r="D6" s="53">
        <v>0.29570000000000002</v>
      </c>
      <c r="E6" s="53">
        <v>0.22950000000000001</v>
      </c>
      <c r="F6" s="53">
        <v>0.20830000000000001</v>
      </c>
      <c r="G6" s="53">
        <v>0.1951</v>
      </c>
      <c r="H6" s="53">
        <v>0.1605</v>
      </c>
      <c r="I6" s="53">
        <v>0.15690000000000001</v>
      </c>
      <c r="J6" s="53">
        <v>0.14899999999999999</v>
      </c>
    </row>
    <row r="7" spans="2:10" ht="15.6" x14ac:dyDescent="0.3">
      <c r="B7" s="53"/>
      <c r="C7" s="53"/>
      <c r="D7" s="53"/>
      <c r="E7" s="53"/>
      <c r="F7" s="53"/>
      <c r="G7" s="53"/>
      <c r="H7" s="53"/>
      <c r="I7" s="53"/>
      <c r="J7" s="53"/>
    </row>
    <row r="8" spans="2:10" ht="15.6" x14ac:dyDescent="0.3">
      <c r="B8" s="53" t="s">
        <v>487</v>
      </c>
      <c r="C8" s="53"/>
      <c r="D8" s="53"/>
      <c r="E8" s="53"/>
      <c r="F8" s="53"/>
      <c r="G8" s="53"/>
      <c r="H8" s="53"/>
      <c r="I8" s="53"/>
      <c r="J8" s="53"/>
    </row>
    <row r="9" spans="2:10" ht="15.6" x14ac:dyDescent="0.3">
      <c r="B9" s="53" t="s">
        <v>401</v>
      </c>
      <c r="C9" s="55">
        <v>6.6900000000000001E-2</v>
      </c>
      <c r="D9" s="55">
        <v>-5.5999999999999999E-3</v>
      </c>
      <c r="E9" s="55">
        <v>-7.2300000000000003E-2</v>
      </c>
      <c r="F9" s="55">
        <v>-0.11169999999999999</v>
      </c>
      <c r="G9" s="55">
        <v>-0.1071</v>
      </c>
      <c r="H9" s="55">
        <v>-0.25619999999999998</v>
      </c>
      <c r="I9" s="55">
        <v>-0.3</v>
      </c>
      <c r="J9" s="55">
        <v>-0.31109999999999999</v>
      </c>
    </row>
    <row r="10" spans="2:10" ht="15.6" x14ac:dyDescent="0.3">
      <c r="B10" s="53" t="s">
        <v>95</v>
      </c>
      <c r="C10" s="55"/>
      <c r="D10" s="55">
        <v>1.7615000000000001</v>
      </c>
      <c r="E10" s="55">
        <v>1.5734999999999999</v>
      </c>
      <c r="F10" s="55">
        <v>1.3893</v>
      </c>
      <c r="G10" s="55">
        <v>0.92320000000000002</v>
      </c>
      <c r="H10" s="55">
        <v>0.40710000000000002</v>
      </c>
      <c r="I10" s="55">
        <v>0.34300000000000003</v>
      </c>
      <c r="J10" s="55">
        <v>0.30130000000000001</v>
      </c>
    </row>
    <row r="11" spans="2:10" ht="15.6" x14ac:dyDescent="0.3">
      <c r="B11" s="53" t="s">
        <v>27</v>
      </c>
      <c r="C11" s="55"/>
      <c r="D11" s="55"/>
      <c r="E11" s="55"/>
      <c r="F11" s="55">
        <v>-0.28789999999999999</v>
      </c>
      <c r="G11" s="55">
        <v>-0.26529999999999998</v>
      </c>
      <c r="H11" s="55">
        <v>-0.35870000000000002</v>
      </c>
      <c r="I11" s="55">
        <v>-0.4032</v>
      </c>
      <c r="J11" s="55">
        <v>-0.45369999999999999</v>
      </c>
    </row>
    <row r="12" spans="2:10" ht="15.6" x14ac:dyDescent="0.3">
      <c r="B12" s="53" t="s">
        <v>386</v>
      </c>
      <c r="C12" s="55">
        <v>0.52190000000000003</v>
      </c>
      <c r="D12" s="55">
        <v>0.7409</v>
      </c>
      <c r="E12" s="55">
        <v>0.95579999999999998</v>
      </c>
      <c r="F12" s="55">
        <v>0.63180000000000003</v>
      </c>
      <c r="G12" s="55">
        <v>0.45850000000000002</v>
      </c>
      <c r="H12" s="55">
        <v>0.58150000000000002</v>
      </c>
      <c r="I12" s="55">
        <v>0.4501</v>
      </c>
      <c r="J12" s="55">
        <v>0.41570000000000001</v>
      </c>
    </row>
    <row r="13" spans="2:10" ht="15.6" x14ac:dyDescent="0.3">
      <c r="B13" s="53" t="s">
        <v>431</v>
      </c>
      <c r="C13" s="55"/>
      <c r="D13" s="55"/>
      <c r="E13" s="55"/>
      <c r="F13" s="55">
        <v>0.77780000000000005</v>
      </c>
      <c r="G13" s="55">
        <v>0.98799999999999999</v>
      </c>
      <c r="H13" s="55">
        <v>1.1299999999999999</v>
      </c>
      <c r="I13" s="55">
        <v>0.82609999999999995</v>
      </c>
      <c r="J13" s="55">
        <v>0.45950000000000002</v>
      </c>
    </row>
    <row r="35" spans="3:3" x14ac:dyDescent="0.3">
      <c r="C35" s="56" t="s">
        <v>395</v>
      </c>
    </row>
  </sheetData>
  <pageMargins left="0.7" right="0.7" top="0.75" bottom="0.75" header="0.3" footer="0.3"/>
  <pageSetup paperSize="9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M77"/>
  <sheetViews>
    <sheetView showGridLines="0" zoomScale="55" zoomScaleNormal="55" workbookViewId="0">
      <selection sqref="A1:XFD1"/>
    </sheetView>
  </sheetViews>
  <sheetFormatPr defaultRowHeight="14.4" x14ac:dyDescent="0.3"/>
  <cols>
    <col min="2" max="2" width="10.33203125" customWidth="1"/>
    <col min="3" max="3" width="22.44140625" customWidth="1"/>
  </cols>
  <sheetData>
    <row r="3" spans="2:13" x14ac:dyDescent="0.3">
      <c r="B3" s="57" t="s">
        <v>488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</row>
    <row r="4" spans="2:13" x14ac:dyDescent="0.3">
      <c r="B4" s="57"/>
      <c r="C4" s="57"/>
      <c r="D4" s="57"/>
      <c r="E4" s="57"/>
      <c r="F4" s="57"/>
      <c r="G4" s="57"/>
      <c r="H4" s="57"/>
      <c r="I4" s="57"/>
      <c r="J4" s="57"/>
      <c r="K4" s="57"/>
      <c r="L4" s="57"/>
      <c r="M4" s="57"/>
    </row>
    <row r="5" spans="2:13" x14ac:dyDescent="0.3">
      <c r="B5" s="57" t="s">
        <v>489</v>
      </c>
      <c r="C5" s="57" t="s">
        <v>425</v>
      </c>
      <c r="D5" s="58" t="s">
        <v>401</v>
      </c>
      <c r="E5" s="58" t="s">
        <v>25</v>
      </c>
      <c r="F5" s="58" t="s">
        <v>94</v>
      </c>
      <c r="G5" s="58" t="s">
        <v>124</v>
      </c>
      <c r="H5" s="58" t="s">
        <v>386</v>
      </c>
      <c r="I5" s="58" t="s">
        <v>399</v>
      </c>
      <c r="J5" s="58" t="s">
        <v>490</v>
      </c>
      <c r="K5" s="58" t="s">
        <v>385</v>
      </c>
      <c r="L5" s="58" t="s">
        <v>491</v>
      </c>
      <c r="M5" s="58" t="s">
        <v>492</v>
      </c>
    </row>
    <row r="6" spans="2:13" x14ac:dyDescent="0.3">
      <c r="B6" s="57"/>
      <c r="C6" s="57" t="s">
        <v>493</v>
      </c>
      <c r="D6" s="58"/>
      <c r="E6" s="58"/>
      <c r="F6" s="58"/>
      <c r="G6" s="58">
        <v>7273</v>
      </c>
      <c r="H6" s="58"/>
      <c r="I6" s="58">
        <v>9944</v>
      </c>
      <c r="J6" s="58">
        <v>10412</v>
      </c>
      <c r="K6" s="58">
        <v>7801</v>
      </c>
      <c r="L6" s="58">
        <v>9085</v>
      </c>
      <c r="M6" s="58">
        <v>8489</v>
      </c>
    </row>
    <row r="7" spans="2:13" x14ac:dyDescent="0.3">
      <c r="B7" s="57"/>
      <c r="C7" s="57" t="s">
        <v>494</v>
      </c>
      <c r="D7" s="58"/>
      <c r="E7" s="58"/>
      <c r="F7" s="58"/>
      <c r="G7" s="58"/>
      <c r="H7" s="58"/>
      <c r="I7" s="58"/>
      <c r="J7" s="58">
        <v>7799</v>
      </c>
      <c r="K7" s="58">
        <v>7324</v>
      </c>
      <c r="L7" s="58">
        <v>8147</v>
      </c>
      <c r="M7" s="58">
        <v>7469</v>
      </c>
    </row>
    <row r="8" spans="2:13" x14ac:dyDescent="0.3">
      <c r="B8" s="57"/>
      <c r="C8" s="57" t="s">
        <v>495</v>
      </c>
      <c r="D8" s="58"/>
      <c r="E8" s="58"/>
      <c r="F8" s="58"/>
      <c r="G8" s="58"/>
      <c r="H8" s="58"/>
      <c r="I8" s="58"/>
      <c r="J8" s="58">
        <v>7146</v>
      </c>
      <c r="K8" s="58">
        <v>6704</v>
      </c>
      <c r="L8" s="58">
        <v>8706</v>
      </c>
      <c r="M8" s="58">
        <v>7365</v>
      </c>
    </row>
    <row r="9" spans="2:13" x14ac:dyDescent="0.3">
      <c r="B9" s="57"/>
      <c r="C9" s="57" t="s">
        <v>496</v>
      </c>
      <c r="D9" s="58"/>
      <c r="E9" s="58"/>
      <c r="F9" s="58"/>
      <c r="G9" s="58"/>
      <c r="H9" s="58"/>
      <c r="I9" s="58"/>
      <c r="J9" s="58">
        <v>7224</v>
      </c>
      <c r="K9" s="58">
        <v>6421</v>
      </c>
      <c r="L9" s="58">
        <v>6183</v>
      </c>
      <c r="M9" s="58">
        <v>7145</v>
      </c>
    </row>
    <row r="10" spans="2:13" x14ac:dyDescent="0.3">
      <c r="B10" s="57"/>
      <c r="C10" s="57" t="s">
        <v>497</v>
      </c>
      <c r="D10" s="58"/>
      <c r="E10" s="58"/>
      <c r="F10" s="58"/>
      <c r="G10" s="58">
        <v>5091</v>
      </c>
      <c r="H10" s="58"/>
      <c r="I10" s="58">
        <v>8038</v>
      </c>
      <c r="J10" s="58">
        <v>7033</v>
      </c>
      <c r="K10" s="58">
        <v>6556</v>
      </c>
      <c r="L10" s="58">
        <v>6879</v>
      </c>
      <c r="M10" s="58">
        <v>6446</v>
      </c>
    </row>
    <row r="11" spans="2:13" x14ac:dyDescent="0.3">
      <c r="B11" s="57"/>
      <c r="C11" s="57" t="s">
        <v>498</v>
      </c>
      <c r="D11" s="58"/>
      <c r="E11" s="58"/>
      <c r="F11" s="58"/>
      <c r="G11" s="58"/>
      <c r="H11" s="58"/>
      <c r="I11" s="58"/>
      <c r="J11" s="58">
        <v>6102</v>
      </c>
      <c r="K11" s="58">
        <v>5772</v>
      </c>
      <c r="L11" s="58">
        <v>6376</v>
      </c>
      <c r="M11" s="58">
        <v>6280</v>
      </c>
    </row>
    <row r="12" spans="2:13" x14ac:dyDescent="0.3">
      <c r="B12" s="57"/>
      <c r="C12" s="57" t="s">
        <v>499</v>
      </c>
      <c r="D12" s="58"/>
      <c r="E12" s="58"/>
      <c r="F12" s="58"/>
      <c r="G12" s="58"/>
      <c r="H12" s="58"/>
      <c r="I12" s="58"/>
      <c r="J12" s="58">
        <v>6135</v>
      </c>
      <c r="K12" s="58">
        <v>5707</v>
      </c>
      <c r="L12" s="58">
        <v>6688</v>
      </c>
      <c r="M12" s="58">
        <v>7652</v>
      </c>
    </row>
    <row r="13" spans="2:13" x14ac:dyDescent="0.3">
      <c r="B13" s="57"/>
      <c r="C13" s="57" t="s">
        <v>500</v>
      </c>
      <c r="D13" s="58"/>
      <c r="E13" s="58"/>
      <c r="F13" s="58">
        <v>3499</v>
      </c>
      <c r="G13" s="58"/>
      <c r="H13" s="58"/>
      <c r="I13" s="58"/>
      <c r="J13" s="58">
        <v>5573</v>
      </c>
      <c r="K13" s="58">
        <v>6005</v>
      </c>
      <c r="L13" s="58">
        <v>6617</v>
      </c>
      <c r="M13" s="58">
        <v>6977</v>
      </c>
    </row>
    <row r="14" spans="2:13" x14ac:dyDescent="0.3">
      <c r="B14" s="57"/>
      <c r="C14" s="57" t="s">
        <v>501</v>
      </c>
      <c r="D14" s="58"/>
      <c r="E14" s="58">
        <v>3008</v>
      </c>
      <c r="F14" s="58">
        <v>3600</v>
      </c>
      <c r="G14" s="58">
        <v>4344</v>
      </c>
      <c r="H14" s="58"/>
      <c r="I14" s="58">
        <v>3905</v>
      </c>
      <c r="J14" s="58">
        <v>6968</v>
      </c>
      <c r="K14" s="58">
        <v>5838</v>
      </c>
      <c r="L14" s="58">
        <v>5922</v>
      </c>
      <c r="M14" s="58">
        <v>6063</v>
      </c>
    </row>
    <row r="15" spans="2:13" x14ac:dyDescent="0.3">
      <c r="B15" s="57"/>
      <c r="C15" s="57" t="s">
        <v>502</v>
      </c>
      <c r="D15" s="58"/>
      <c r="E15" s="58"/>
      <c r="F15" s="58">
        <v>3233</v>
      </c>
      <c r="G15" s="58"/>
      <c r="H15" s="58"/>
      <c r="I15" s="58"/>
      <c r="J15" s="58">
        <v>4832</v>
      </c>
      <c r="K15" s="58">
        <v>5902</v>
      </c>
      <c r="L15" s="58">
        <v>5662</v>
      </c>
      <c r="M15" s="58">
        <v>6248</v>
      </c>
    </row>
    <row r="16" spans="2:13" x14ac:dyDescent="0.3">
      <c r="B16" s="57"/>
      <c r="C16" s="57" t="s">
        <v>503</v>
      </c>
      <c r="D16" s="58"/>
      <c r="E16" s="58"/>
      <c r="F16" s="58">
        <v>2844</v>
      </c>
      <c r="G16" s="58"/>
      <c r="H16" s="58"/>
      <c r="I16" s="58"/>
      <c r="J16" s="58">
        <v>6060</v>
      </c>
      <c r="K16" s="58">
        <v>5870</v>
      </c>
      <c r="L16" s="58">
        <v>5598</v>
      </c>
      <c r="M16" s="58">
        <v>5394</v>
      </c>
    </row>
    <row r="17" spans="2:13" x14ac:dyDescent="0.3">
      <c r="B17" s="57"/>
      <c r="C17" s="57" t="s">
        <v>504</v>
      </c>
      <c r="D17" s="58"/>
      <c r="E17" s="58"/>
      <c r="F17" s="58">
        <v>2347</v>
      </c>
      <c r="G17" s="58"/>
      <c r="H17" s="58"/>
      <c r="I17" s="58"/>
      <c r="J17" s="58">
        <v>5430</v>
      </c>
      <c r="K17" s="58">
        <v>5308</v>
      </c>
      <c r="L17" s="58">
        <v>5379</v>
      </c>
      <c r="M17" s="58">
        <v>5303</v>
      </c>
    </row>
    <row r="18" spans="2:13" x14ac:dyDescent="0.3">
      <c r="B18" s="57"/>
      <c r="C18" s="57" t="s">
        <v>505</v>
      </c>
      <c r="D18" s="58"/>
      <c r="E18" s="58">
        <v>2353</v>
      </c>
      <c r="F18" s="58">
        <v>2223</v>
      </c>
      <c r="G18" s="58">
        <v>2451</v>
      </c>
      <c r="H18" s="58">
        <v>4938</v>
      </c>
      <c r="I18" s="58">
        <v>2724</v>
      </c>
      <c r="J18" s="58">
        <v>5270</v>
      </c>
      <c r="K18" s="58">
        <v>4518</v>
      </c>
      <c r="L18" s="58">
        <v>4579</v>
      </c>
      <c r="M18" s="58">
        <v>5275</v>
      </c>
    </row>
    <row r="19" spans="2:13" x14ac:dyDescent="0.3">
      <c r="B19" s="57"/>
      <c r="C19" s="57" t="s">
        <v>506</v>
      </c>
      <c r="D19" s="58"/>
      <c r="E19" s="58"/>
      <c r="F19" s="58">
        <v>2019</v>
      </c>
      <c r="G19" s="58"/>
      <c r="H19" s="58"/>
      <c r="I19" s="58"/>
      <c r="J19" s="58">
        <v>5794</v>
      </c>
      <c r="K19" s="58">
        <v>4818</v>
      </c>
      <c r="L19" s="58">
        <v>4645</v>
      </c>
      <c r="M19" s="58">
        <v>5275</v>
      </c>
    </row>
    <row r="20" spans="2:13" x14ac:dyDescent="0.3">
      <c r="B20" s="57"/>
      <c r="C20" s="57" t="s">
        <v>507</v>
      </c>
      <c r="D20" s="58"/>
      <c r="E20" s="58"/>
      <c r="F20" s="58">
        <v>1928</v>
      </c>
      <c r="G20" s="58"/>
      <c r="H20" s="58"/>
      <c r="I20" s="58"/>
      <c r="J20" s="58">
        <v>4173</v>
      </c>
      <c r="K20" s="58">
        <v>4099</v>
      </c>
      <c r="L20" s="58">
        <v>4150</v>
      </c>
      <c r="M20" s="58">
        <v>4796</v>
      </c>
    </row>
    <row r="21" spans="2:13" x14ac:dyDescent="0.3">
      <c r="B21" s="57"/>
      <c r="C21" s="57" t="s">
        <v>508</v>
      </c>
      <c r="D21" s="58"/>
      <c r="E21" s="58"/>
      <c r="F21" s="58">
        <v>1831</v>
      </c>
      <c r="G21" s="58"/>
      <c r="H21" s="58"/>
      <c r="I21" s="58"/>
      <c r="J21" s="58">
        <v>4697</v>
      </c>
      <c r="K21" s="58">
        <v>4324</v>
      </c>
      <c r="L21" s="58">
        <v>4623</v>
      </c>
      <c r="M21" s="58">
        <v>4212</v>
      </c>
    </row>
    <row r="22" spans="2:13" x14ac:dyDescent="0.3">
      <c r="B22" s="57"/>
      <c r="C22" s="57" t="s">
        <v>509</v>
      </c>
      <c r="D22" s="58"/>
      <c r="E22" s="58">
        <v>2000</v>
      </c>
      <c r="F22" s="58">
        <v>1938</v>
      </c>
      <c r="G22" s="58">
        <v>1938</v>
      </c>
      <c r="H22" s="58">
        <v>3976</v>
      </c>
      <c r="I22" s="58">
        <v>2768</v>
      </c>
      <c r="J22" s="58">
        <v>4791</v>
      </c>
      <c r="K22" s="58">
        <v>4078</v>
      </c>
      <c r="L22" s="58">
        <v>3956</v>
      </c>
      <c r="M22" s="58">
        <v>4040</v>
      </c>
    </row>
    <row r="23" spans="2:13" x14ac:dyDescent="0.3">
      <c r="B23" s="57"/>
      <c r="C23" s="57" t="s">
        <v>510</v>
      </c>
      <c r="D23" s="58"/>
      <c r="E23" s="58"/>
      <c r="F23" s="58">
        <v>1953</v>
      </c>
      <c r="G23" s="58"/>
      <c r="H23" s="58"/>
      <c r="I23" s="58"/>
      <c r="J23" s="58">
        <v>3240</v>
      </c>
      <c r="K23" s="58">
        <v>4404</v>
      </c>
      <c r="L23" s="58">
        <v>3710</v>
      </c>
      <c r="M23" s="58">
        <v>4139</v>
      </c>
    </row>
    <row r="24" spans="2:13" x14ac:dyDescent="0.3">
      <c r="B24" s="57"/>
      <c r="C24" s="57" t="s">
        <v>511</v>
      </c>
      <c r="D24" s="58"/>
      <c r="E24" s="58"/>
      <c r="F24" s="58">
        <v>1554</v>
      </c>
      <c r="G24" s="58"/>
      <c r="H24" s="58"/>
      <c r="I24" s="58"/>
      <c r="J24" s="58">
        <v>3666</v>
      </c>
      <c r="K24" s="58">
        <v>4695</v>
      </c>
      <c r="L24" s="58">
        <v>3680</v>
      </c>
      <c r="M24" s="58">
        <v>3648</v>
      </c>
    </row>
    <row r="25" spans="2:13" x14ac:dyDescent="0.3">
      <c r="B25" s="57"/>
      <c r="C25" s="57" t="s">
        <v>512</v>
      </c>
      <c r="D25" s="58"/>
      <c r="E25" s="58"/>
      <c r="F25" s="58">
        <v>1566</v>
      </c>
      <c r="G25" s="58"/>
      <c r="H25" s="58"/>
      <c r="I25" s="58"/>
      <c r="J25" s="58">
        <v>2878</v>
      </c>
      <c r="K25" s="58">
        <v>3911</v>
      </c>
      <c r="L25" s="58">
        <v>3798</v>
      </c>
      <c r="M25" s="58">
        <v>3682</v>
      </c>
    </row>
    <row r="26" spans="2:13" x14ac:dyDescent="0.3">
      <c r="B26" s="57"/>
      <c r="C26" s="57" t="s">
        <v>513</v>
      </c>
      <c r="D26" s="58">
        <v>2810</v>
      </c>
      <c r="E26" s="58">
        <v>1569</v>
      </c>
      <c r="F26" s="58">
        <v>1737</v>
      </c>
      <c r="G26" s="58">
        <v>1905</v>
      </c>
      <c r="H26" s="58">
        <v>2951</v>
      </c>
      <c r="I26" s="58">
        <v>2722</v>
      </c>
      <c r="J26" s="58">
        <v>3364</v>
      </c>
      <c r="K26" s="58">
        <v>3411</v>
      </c>
      <c r="L26" s="58">
        <v>4330</v>
      </c>
      <c r="M26" s="58">
        <v>3733</v>
      </c>
    </row>
    <row r="27" spans="2:13" x14ac:dyDescent="0.3">
      <c r="B27" s="57"/>
      <c r="C27" s="57" t="s">
        <v>514</v>
      </c>
      <c r="D27" s="58">
        <v>2775</v>
      </c>
      <c r="E27" s="58"/>
      <c r="F27" s="58">
        <v>1644</v>
      </c>
      <c r="G27" s="58"/>
      <c r="H27" s="58"/>
      <c r="I27" s="58"/>
      <c r="J27" s="58">
        <v>3576</v>
      </c>
      <c r="K27" s="58">
        <v>3457</v>
      </c>
      <c r="L27" s="58">
        <v>3498</v>
      </c>
      <c r="M27" s="58">
        <v>3328</v>
      </c>
    </row>
    <row r="28" spans="2:13" x14ac:dyDescent="0.3">
      <c r="B28" s="57"/>
      <c r="C28" s="57" t="s">
        <v>515</v>
      </c>
      <c r="D28" s="58">
        <v>2485</v>
      </c>
      <c r="E28" s="58"/>
      <c r="F28" s="58">
        <v>1445</v>
      </c>
      <c r="G28" s="58"/>
      <c r="H28" s="58"/>
      <c r="I28" s="58"/>
      <c r="J28" s="58">
        <v>3694</v>
      </c>
      <c r="K28" s="58">
        <v>3088</v>
      </c>
      <c r="L28" s="58">
        <v>3510</v>
      </c>
      <c r="M28" s="58">
        <v>3568</v>
      </c>
    </row>
    <row r="29" spans="2:13" x14ac:dyDescent="0.3">
      <c r="B29" s="57"/>
      <c r="C29" s="57" t="s">
        <v>516</v>
      </c>
      <c r="D29" s="58">
        <v>2222</v>
      </c>
      <c r="E29" s="58"/>
      <c r="F29" s="58">
        <v>1113</v>
      </c>
      <c r="G29" s="58"/>
      <c r="H29" s="58"/>
      <c r="I29" s="58"/>
      <c r="J29" s="58">
        <v>3669</v>
      </c>
      <c r="K29" s="58">
        <v>3437</v>
      </c>
      <c r="L29" s="58">
        <v>3576</v>
      </c>
      <c r="M29" s="58">
        <v>3343</v>
      </c>
    </row>
    <row r="30" spans="2:13" x14ac:dyDescent="0.3">
      <c r="B30" s="57"/>
      <c r="C30" s="57" t="s">
        <v>517</v>
      </c>
      <c r="D30" s="58">
        <v>2169</v>
      </c>
      <c r="E30" s="58">
        <v>1325</v>
      </c>
      <c r="F30" s="58">
        <v>1207</v>
      </c>
      <c r="G30" s="58">
        <v>1485</v>
      </c>
      <c r="H30" s="58">
        <v>2288</v>
      </c>
      <c r="I30" s="58">
        <v>2137</v>
      </c>
      <c r="J30" s="58">
        <v>3928</v>
      </c>
      <c r="K30" s="58">
        <v>3474</v>
      </c>
      <c r="L30" s="58">
        <v>3380</v>
      </c>
      <c r="M30" s="58">
        <v>3242</v>
      </c>
    </row>
    <row r="31" spans="2:13" x14ac:dyDescent="0.3">
      <c r="B31" s="57"/>
      <c r="C31" s="57" t="s">
        <v>518</v>
      </c>
      <c r="D31" s="58">
        <v>2097</v>
      </c>
      <c r="E31" s="58"/>
      <c r="F31" s="58">
        <v>1271</v>
      </c>
      <c r="G31" s="58"/>
      <c r="H31" s="58"/>
      <c r="I31" s="58"/>
      <c r="J31" s="58">
        <v>3491</v>
      </c>
      <c r="K31" s="58">
        <v>3366</v>
      </c>
      <c r="L31" s="58">
        <v>3556</v>
      </c>
      <c r="M31" s="58">
        <v>3191</v>
      </c>
    </row>
    <row r="32" spans="2:13" x14ac:dyDescent="0.3">
      <c r="B32" s="57"/>
      <c r="C32" s="57" t="s">
        <v>519</v>
      </c>
      <c r="D32" s="58">
        <v>1910</v>
      </c>
      <c r="E32" s="58"/>
      <c r="F32" s="58">
        <v>1199</v>
      </c>
      <c r="G32" s="58"/>
      <c r="H32" s="58"/>
      <c r="I32" s="58"/>
      <c r="J32" s="58">
        <v>3406</v>
      </c>
      <c r="K32" s="58">
        <v>3215</v>
      </c>
      <c r="L32" s="58">
        <v>3495</v>
      </c>
      <c r="M32" s="58">
        <v>3452</v>
      </c>
    </row>
    <row r="33" spans="2:13" x14ac:dyDescent="0.3">
      <c r="B33" s="57"/>
      <c r="C33" s="57" t="s">
        <v>520</v>
      </c>
      <c r="D33" s="58">
        <v>1830</v>
      </c>
      <c r="E33" s="58"/>
      <c r="F33" s="58">
        <v>1140</v>
      </c>
      <c r="G33" s="58"/>
      <c r="H33" s="58"/>
      <c r="I33" s="58"/>
      <c r="J33" s="58">
        <v>3108</v>
      </c>
      <c r="K33" s="58">
        <v>3255</v>
      </c>
      <c r="L33" s="58">
        <v>3550</v>
      </c>
      <c r="M33" s="58">
        <v>3500</v>
      </c>
    </row>
    <row r="34" spans="2:13" x14ac:dyDescent="0.3">
      <c r="B34" s="57"/>
      <c r="C34" s="57" t="s">
        <v>521</v>
      </c>
      <c r="D34" s="58">
        <v>1897</v>
      </c>
      <c r="E34" s="58">
        <v>1211</v>
      </c>
      <c r="F34" s="58">
        <v>1377</v>
      </c>
      <c r="G34" s="58">
        <v>1350</v>
      </c>
      <c r="H34" s="58">
        <v>2221</v>
      </c>
      <c r="I34" s="58">
        <v>1749</v>
      </c>
      <c r="J34" s="58">
        <v>3076</v>
      </c>
      <c r="K34" s="58">
        <v>3523</v>
      </c>
      <c r="L34" s="58">
        <v>3291</v>
      </c>
      <c r="M34" s="58">
        <v>3182</v>
      </c>
    </row>
    <row r="35" spans="2:13" x14ac:dyDescent="0.3">
      <c r="B35" s="57"/>
      <c r="C35" s="57" t="s">
        <v>522</v>
      </c>
      <c r="D35" s="58">
        <v>1854</v>
      </c>
      <c r="E35" s="58"/>
      <c r="F35" s="58">
        <v>1372</v>
      </c>
      <c r="G35" s="58"/>
      <c r="H35" s="58"/>
      <c r="I35" s="58"/>
      <c r="J35" s="58">
        <v>3170</v>
      </c>
      <c r="K35" s="58">
        <v>3262</v>
      </c>
      <c r="L35" s="58">
        <v>3401</v>
      </c>
      <c r="M35" s="58">
        <v>2754</v>
      </c>
    </row>
    <row r="36" spans="2:13" x14ac:dyDescent="0.3">
      <c r="B36" s="57"/>
      <c r="C36" s="57" t="s">
        <v>523</v>
      </c>
      <c r="D36" s="58">
        <v>1801</v>
      </c>
      <c r="E36" s="58"/>
      <c r="F36" s="58">
        <v>1218</v>
      </c>
      <c r="G36" s="58"/>
      <c r="H36" s="58"/>
      <c r="I36" s="58"/>
      <c r="J36" s="58">
        <v>3608</v>
      </c>
      <c r="K36" s="58">
        <v>3282</v>
      </c>
      <c r="L36" s="58">
        <v>3412</v>
      </c>
      <c r="M36" s="58">
        <v>2835</v>
      </c>
    </row>
    <row r="37" spans="2:13" x14ac:dyDescent="0.3">
      <c r="B37" s="57"/>
      <c r="C37" s="57" t="s">
        <v>524</v>
      </c>
      <c r="D37" s="58">
        <v>1597</v>
      </c>
      <c r="E37" s="58"/>
      <c r="F37" s="58">
        <v>1198</v>
      </c>
      <c r="G37" s="58"/>
      <c r="H37" s="58"/>
      <c r="I37" s="58"/>
      <c r="J37" s="58">
        <v>3168</v>
      </c>
      <c r="K37" s="58">
        <v>3086</v>
      </c>
      <c r="L37" s="58">
        <v>2983</v>
      </c>
      <c r="M37" s="58">
        <v>2288</v>
      </c>
    </row>
    <row r="38" spans="2:13" x14ac:dyDescent="0.3">
      <c r="B38" s="57"/>
      <c r="C38" s="57" t="s">
        <v>525</v>
      </c>
      <c r="D38" s="58">
        <v>1567</v>
      </c>
      <c r="E38" s="58">
        <v>1153</v>
      </c>
      <c r="F38" s="58">
        <v>1078</v>
      </c>
      <c r="G38" s="58"/>
      <c r="H38" s="58">
        <v>1894</v>
      </c>
      <c r="I38" s="58"/>
      <c r="J38" s="58">
        <v>3188</v>
      </c>
      <c r="K38" s="58">
        <v>3634</v>
      </c>
      <c r="L38" s="58">
        <v>3057</v>
      </c>
      <c r="M38" s="58">
        <v>2667</v>
      </c>
    </row>
    <row r="39" spans="2:13" ht="28.2" x14ac:dyDescent="0.3">
      <c r="B39" s="57"/>
      <c r="C39" s="59" t="s">
        <v>526</v>
      </c>
      <c r="D39" s="60">
        <v>-0.44</v>
      </c>
      <c r="E39" s="60">
        <v>-0.62</v>
      </c>
      <c r="F39" s="60">
        <v>-0.69</v>
      </c>
      <c r="G39" s="60">
        <v>-0.81</v>
      </c>
      <c r="H39" s="60">
        <v>-0.62</v>
      </c>
      <c r="I39" s="60">
        <v>-0.82</v>
      </c>
      <c r="J39" s="60">
        <v>-0.69</v>
      </c>
      <c r="K39" s="60">
        <v>-0.53</v>
      </c>
      <c r="L39" s="60">
        <v>-0.66</v>
      </c>
      <c r="M39" s="60">
        <v>-0.69</v>
      </c>
    </row>
    <row r="40" spans="2:13" x14ac:dyDescent="0.3">
      <c r="B40" s="57"/>
      <c r="C40" s="57"/>
      <c r="D40" s="61"/>
      <c r="E40" s="61"/>
      <c r="F40" s="61"/>
      <c r="G40" s="61"/>
      <c r="H40" s="61"/>
      <c r="I40" s="61"/>
      <c r="J40" s="61"/>
      <c r="K40" s="61"/>
      <c r="L40" s="61"/>
      <c r="M40" s="61"/>
    </row>
    <row r="41" spans="2:13" x14ac:dyDescent="0.3">
      <c r="B41" s="57" t="s">
        <v>527</v>
      </c>
      <c r="C41" s="57" t="s">
        <v>425</v>
      </c>
      <c r="D41" s="58" t="s">
        <v>401</v>
      </c>
      <c r="E41" s="58" t="s">
        <v>25</v>
      </c>
      <c r="F41" s="58" t="s">
        <v>94</v>
      </c>
      <c r="G41" s="58" t="s">
        <v>124</v>
      </c>
      <c r="H41" s="58" t="s">
        <v>386</v>
      </c>
      <c r="I41" s="58" t="s">
        <v>399</v>
      </c>
      <c r="J41" s="58" t="s">
        <v>490</v>
      </c>
      <c r="K41" s="58" t="s">
        <v>385</v>
      </c>
      <c r="L41" s="58" t="s">
        <v>491</v>
      </c>
      <c r="M41" s="58" t="s">
        <v>492</v>
      </c>
    </row>
    <row r="42" spans="2:13" x14ac:dyDescent="0.3">
      <c r="B42" s="57"/>
      <c r="C42" s="57" t="s">
        <v>493</v>
      </c>
      <c r="D42" s="58"/>
      <c r="E42" s="58"/>
      <c r="F42" s="58"/>
      <c r="G42" s="58">
        <v>0.5111</v>
      </c>
      <c r="H42" s="58"/>
      <c r="I42" s="58">
        <v>1.0801000000000001</v>
      </c>
      <c r="J42" s="58">
        <v>0.49020000000000002</v>
      </c>
      <c r="K42" s="58">
        <v>0.37240000000000001</v>
      </c>
      <c r="L42" s="58">
        <v>0.67620000000000002</v>
      </c>
      <c r="M42" s="58">
        <v>0.61209999999999998</v>
      </c>
    </row>
    <row r="43" spans="2:13" x14ac:dyDescent="0.3">
      <c r="B43" s="57"/>
      <c r="C43" s="57" t="s">
        <v>494</v>
      </c>
      <c r="D43" s="58"/>
      <c r="E43" s="58"/>
      <c r="F43" s="58"/>
      <c r="G43" s="58"/>
      <c r="H43" s="58"/>
      <c r="I43" s="58"/>
      <c r="J43" s="58">
        <v>0.37219999999999998</v>
      </c>
      <c r="K43" s="58">
        <v>0.3508</v>
      </c>
      <c r="L43" s="58">
        <v>0.60970000000000002</v>
      </c>
      <c r="M43" s="58">
        <v>0.54220000000000002</v>
      </c>
    </row>
    <row r="44" spans="2:13" x14ac:dyDescent="0.3">
      <c r="B44" s="57"/>
      <c r="C44" s="57" t="s">
        <v>495</v>
      </c>
      <c r="D44" s="58"/>
      <c r="E44" s="58"/>
      <c r="F44" s="58"/>
      <c r="G44" s="58"/>
      <c r="H44" s="58"/>
      <c r="I44" s="58"/>
      <c r="J44" s="58">
        <v>0.34279999999999999</v>
      </c>
      <c r="K44" s="58">
        <v>0.32279999999999998</v>
      </c>
      <c r="L44" s="58">
        <v>0.64939999999999998</v>
      </c>
      <c r="M44" s="58">
        <v>0.53510000000000002</v>
      </c>
    </row>
    <row r="45" spans="2:13" x14ac:dyDescent="0.3">
      <c r="B45" s="57"/>
      <c r="C45" s="57" t="s">
        <v>496</v>
      </c>
      <c r="D45" s="58"/>
      <c r="E45" s="58"/>
      <c r="F45" s="58"/>
      <c r="G45" s="58"/>
      <c r="H45" s="58"/>
      <c r="I45" s="58"/>
      <c r="J45" s="58">
        <v>0.3463</v>
      </c>
      <c r="K45" s="58">
        <v>0.31</v>
      </c>
      <c r="L45" s="58">
        <v>0.47039999999999998</v>
      </c>
      <c r="M45" s="58">
        <v>0.52</v>
      </c>
    </row>
    <row r="46" spans="2:13" x14ac:dyDescent="0.3">
      <c r="B46" s="57"/>
      <c r="C46" s="57" t="s">
        <v>497</v>
      </c>
      <c r="D46" s="58"/>
      <c r="E46" s="58"/>
      <c r="F46" s="58"/>
      <c r="G46" s="58">
        <v>0.36670000000000003</v>
      </c>
      <c r="H46" s="58"/>
      <c r="I46" s="58">
        <v>0.88200000000000001</v>
      </c>
      <c r="J46" s="58">
        <v>0.3377</v>
      </c>
      <c r="K46" s="58">
        <v>0.31609999999999999</v>
      </c>
      <c r="L46" s="58">
        <v>0.51970000000000005</v>
      </c>
      <c r="M46" s="58">
        <v>0.47220000000000001</v>
      </c>
    </row>
    <row r="47" spans="2:13" x14ac:dyDescent="0.3">
      <c r="B47" s="57"/>
      <c r="C47" s="57" t="s">
        <v>498</v>
      </c>
      <c r="D47" s="58"/>
      <c r="E47" s="58"/>
      <c r="F47" s="58"/>
      <c r="G47" s="58"/>
      <c r="H47" s="58"/>
      <c r="I47" s="58"/>
      <c r="J47" s="58">
        <v>0.29570000000000002</v>
      </c>
      <c r="K47" s="58">
        <v>0.28070000000000001</v>
      </c>
      <c r="L47" s="58">
        <v>0.48399999999999999</v>
      </c>
      <c r="M47" s="58">
        <v>0.46079999999999999</v>
      </c>
    </row>
    <row r="48" spans="2:13" x14ac:dyDescent="0.3">
      <c r="B48" s="57"/>
      <c r="C48" s="57" t="s">
        <v>499</v>
      </c>
      <c r="D48" s="58"/>
      <c r="E48" s="58"/>
      <c r="F48" s="58"/>
      <c r="G48" s="58"/>
      <c r="H48" s="58"/>
      <c r="I48" s="58"/>
      <c r="J48" s="58">
        <v>0.29709999999999998</v>
      </c>
      <c r="K48" s="58">
        <v>0.27779999999999999</v>
      </c>
      <c r="L48" s="58">
        <v>0.50609999999999999</v>
      </c>
      <c r="M48" s="58">
        <v>0.55469999999999997</v>
      </c>
    </row>
    <row r="49" spans="2:13" x14ac:dyDescent="0.3">
      <c r="B49" s="57"/>
      <c r="C49" s="57" t="s">
        <v>500</v>
      </c>
      <c r="D49" s="58"/>
      <c r="E49" s="58"/>
      <c r="F49" s="58">
        <v>0.30149999999999999</v>
      </c>
      <c r="G49" s="58"/>
      <c r="H49" s="58"/>
      <c r="I49" s="58"/>
      <c r="J49" s="58">
        <v>0.27179999999999999</v>
      </c>
      <c r="K49" s="58">
        <v>0.2913</v>
      </c>
      <c r="L49" s="58">
        <v>0.50109999999999999</v>
      </c>
      <c r="M49" s="58">
        <v>0.50849999999999995</v>
      </c>
    </row>
    <row r="50" spans="2:13" x14ac:dyDescent="0.3">
      <c r="B50" s="57"/>
      <c r="C50" s="57" t="s">
        <v>501</v>
      </c>
      <c r="D50" s="58"/>
      <c r="E50" s="58">
        <v>0.20349999999999999</v>
      </c>
      <c r="F50" s="58">
        <v>0.30919999999999997</v>
      </c>
      <c r="G50" s="58">
        <v>0.31719999999999998</v>
      </c>
      <c r="H50" s="58"/>
      <c r="I50" s="58">
        <v>0.45240000000000002</v>
      </c>
      <c r="J50" s="58">
        <v>0.33479999999999999</v>
      </c>
      <c r="K50" s="58">
        <v>0.28370000000000001</v>
      </c>
      <c r="L50" s="58">
        <v>0.45179999999999998</v>
      </c>
      <c r="M50" s="58">
        <v>0.44590000000000002</v>
      </c>
    </row>
    <row r="51" spans="2:13" x14ac:dyDescent="0.3">
      <c r="B51" s="57"/>
      <c r="C51" s="57" t="s">
        <v>502</v>
      </c>
      <c r="D51" s="58"/>
      <c r="E51" s="58"/>
      <c r="F51" s="58">
        <v>0.28120000000000001</v>
      </c>
      <c r="G51" s="58"/>
      <c r="H51" s="58"/>
      <c r="I51" s="58"/>
      <c r="J51" s="58">
        <v>0.23830000000000001</v>
      </c>
      <c r="K51" s="58">
        <v>0.28660000000000002</v>
      </c>
      <c r="L51" s="58">
        <v>0.43330000000000002</v>
      </c>
      <c r="M51" s="58">
        <v>0.45860000000000001</v>
      </c>
    </row>
    <row r="52" spans="2:13" x14ac:dyDescent="0.3">
      <c r="B52" s="57"/>
      <c r="C52" s="57" t="s">
        <v>503</v>
      </c>
      <c r="D52" s="58"/>
      <c r="E52" s="58"/>
      <c r="F52" s="58">
        <v>0.25140000000000001</v>
      </c>
      <c r="G52" s="58"/>
      <c r="H52" s="58"/>
      <c r="I52" s="58"/>
      <c r="J52" s="58">
        <v>0.29380000000000001</v>
      </c>
      <c r="K52" s="58">
        <v>0.28520000000000001</v>
      </c>
      <c r="L52" s="58">
        <v>0.4289</v>
      </c>
      <c r="M52" s="58">
        <v>0.40010000000000001</v>
      </c>
    </row>
    <row r="53" spans="2:13" x14ac:dyDescent="0.3">
      <c r="B53" s="57"/>
      <c r="C53" s="57" t="s">
        <v>504</v>
      </c>
      <c r="D53" s="58"/>
      <c r="E53" s="58"/>
      <c r="F53" s="58">
        <v>0.2135</v>
      </c>
      <c r="G53" s="58"/>
      <c r="H53" s="58"/>
      <c r="I53" s="58"/>
      <c r="J53" s="58">
        <v>0.26529999999999998</v>
      </c>
      <c r="K53" s="58">
        <v>0.25979999999999998</v>
      </c>
      <c r="L53" s="58">
        <v>0.4133</v>
      </c>
      <c r="M53" s="58">
        <v>0.39389999999999997</v>
      </c>
    </row>
    <row r="54" spans="2:13" x14ac:dyDescent="0.3">
      <c r="B54" s="57"/>
      <c r="C54" s="57" t="s">
        <v>505</v>
      </c>
      <c r="D54" s="58"/>
      <c r="E54" s="58">
        <v>0.1648</v>
      </c>
      <c r="F54" s="58">
        <v>0.20399999999999999</v>
      </c>
      <c r="G54" s="58">
        <v>0.19189999999999999</v>
      </c>
      <c r="H54" s="58">
        <v>0.38200000000000001</v>
      </c>
      <c r="I54" s="58">
        <v>0.3296</v>
      </c>
      <c r="J54" s="58">
        <v>0.2581</v>
      </c>
      <c r="K54" s="58">
        <v>0.22420000000000001</v>
      </c>
      <c r="L54" s="58">
        <v>0.35649999999999998</v>
      </c>
      <c r="M54" s="58">
        <v>0.39190000000000003</v>
      </c>
    </row>
    <row r="55" spans="2:13" x14ac:dyDescent="0.3">
      <c r="B55" s="57"/>
      <c r="C55" s="57" t="s">
        <v>506</v>
      </c>
      <c r="D55" s="58"/>
      <c r="E55" s="58"/>
      <c r="F55" s="58">
        <v>0.18840000000000001</v>
      </c>
      <c r="G55" s="58"/>
      <c r="H55" s="58"/>
      <c r="I55" s="58"/>
      <c r="J55" s="58">
        <v>0.28170000000000001</v>
      </c>
      <c r="K55" s="58">
        <v>0.23769999999999999</v>
      </c>
      <c r="L55" s="58">
        <v>0.36120000000000002</v>
      </c>
      <c r="M55" s="58">
        <v>0.39190000000000003</v>
      </c>
    </row>
    <row r="56" spans="2:13" x14ac:dyDescent="0.3">
      <c r="B56" s="57"/>
      <c r="C56" s="57" t="s">
        <v>507</v>
      </c>
      <c r="D56" s="58"/>
      <c r="E56" s="58"/>
      <c r="F56" s="58">
        <v>0.18149999999999999</v>
      </c>
      <c r="G56" s="58"/>
      <c r="H56" s="58"/>
      <c r="I56" s="58"/>
      <c r="J56" s="58">
        <v>0.20860000000000001</v>
      </c>
      <c r="K56" s="58">
        <v>0.20519999999999999</v>
      </c>
      <c r="L56" s="58">
        <v>0.3261</v>
      </c>
      <c r="M56" s="58">
        <v>0.35909999999999997</v>
      </c>
    </row>
    <row r="57" spans="2:13" x14ac:dyDescent="0.3">
      <c r="B57" s="57"/>
      <c r="C57" s="57" t="s">
        <v>508</v>
      </c>
      <c r="D57" s="58"/>
      <c r="E57" s="58"/>
      <c r="F57" s="58">
        <v>0.17399999999999999</v>
      </c>
      <c r="G57" s="58"/>
      <c r="H57" s="58"/>
      <c r="I57" s="58"/>
      <c r="J57" s="58">
        <v>0.23219999999999999</v>
      </c>
      <c r="K57" s="58">
        <v>0.21540000000000001</v>
      </c>
      <c r="L57" s="58">
        <v>0.35970000000000002</v>
      </c>
      <c r="M57" s="58">
        <v>0.31909999999999999</v>
      </c>
    </row>
    <row r="58" spans="2:13" x14ac:dyDescent="0.3">
      <c r="B58" s="57"/>
      <c r="C58" s="57" t="s">
        <v>509</v>
      </c>
      <c r="D58" s="58"/>
      <c r="E58" s="58">
        <v>0.14410000000000001</v>
      </c>
      <c r="F58" s="58">
        <v>0.1822</v>
      </c>
      <c r="G58" s="58">
        <v>0.15790000000000001</v>
      </c>
      <c r="H58" s="58">
        <v>0.31380000000000002</v>
      </c>
      <c r="I58" s="58">
        <v>0.3342</v>
      </c>
      <c r="J58" s="58">
        <v>0.23649999999999999</v>
      </c>
      <c r="K58" s="58">
        <v>0.20430000000000001</v>
      </c>
      <c r="L58" s="58">
        <v>0.31240000000000001</v>
      </c>
      <c r="M58" s="58">
        <v>0.30730000000000002</v>
      </c>
    </row>
    <row r="59" spans="2:13" x14ac:dyDescent="0.3">
      <c r="B59" s="57"/>
      <c r="C59" s="57" t="s">
        <v>510</v>
      </c>
      <c r="D59" s="58"/>
      <c r="E59" s="58"/>
      <c r="F59" s="58">
        <v>0.18340000000000001</v>
      </c>
      <c r="G59" s="58"/>
      <c r="H59" s="58"/>
      <c r="I59" s="58"/>
      <c r="J59" s="58">
        <v>0.16650000000000001</v>
      </c>
      <c r="K59" s="58">
        <v>0.219</v>
      </c>
      <c r="L59" s="58">
        <v>0.2949</v>
      </c>
      <c r="M59" s="58">
        <v>0.31409999999999999</v>
      </c>
    </row>
    <row r="60" spans="2:13" x14ac:dyDescent="0.3">
      <c r="B60" s="57"/>
      <c r="C60" s="57" t="s">
        <v>511</v>
      </c>
      <c r="D60" s="58"/>
      <c r="E60" s="58"/>
      <c r="F60" s="58">
        <v>0.15279999999999999</v>
      </c>
      <c r="G60" s="58"/>
      <c r="H60" s="58"/>
      <c r="I60" s="58"/>
      <c r="J60" s="58">
        <v>0.1857</v>
      </c>
      <c r="K60" s="58">
        <v>0.2321</v>
      </c>
      <c r="L60" s="58">
        <v>0.2928</v>
      </c>
      <c r="M60" s="58">
        <v>0.28050000000000003</v>
      </c>
    </row>
    <row r="61" spans="2:13" x14ac:dyDescent="0.3">
      <c r="B61" s="57"/>
      <c r="C61" s="57" t="s">
        <v>512</v>
      </c>
      <c r="D61" s="58"/>
      <c r="E61" s="58"/>
      <c r="F61" s="58">
        <v>0.15379999999999999</v>
      </c>
      <c r="G61" s="58"/>
      <c r="H61" s="58"/>
      <c r="I61" s="58"/>
      <c r="J61" s="58">
        <v>0.15010000000000001</v>
      </c>
      <c r="K61" s="58">
        <v>0.19670000000000001</v>
      </c>
      <c r="L61" s="58">
        <v>0.30120000000000002</v>
      </c>
      <c r="M61" s="58">
        <v>0.2828</v>
      </c>
    </row>
    <row r="62" spans="2:13" x14ac:dyDescent="0.3">
      <c r="B62" s="57"/>
      <c r="C62" s="57" t="s">
        <v>513</v>
      </c>
      <c r="D62" s="58">
        <v>0.15409999999999999</v>
      </c>
      <c r="E62" s="58">
        <v>0.1187</v>
      </c>
      <c r="F62" s="58">
        <v>0.1668</v>
      </c>
      <c r="G62" s="58">
        <v>0.15570000000000001</v>
      </c>
      <c r="H62" s="58">
        <v>0.24099999999999999</v>
      </c>
      <c r="I62" s="58">
        <v>0.32940000000000003</v>
      </c>
      <c r="J62" s="58">
        <v>0.1721</v>
      </c>
      <c r="K62" s="58">
        <v>0.17419999999999999</v>
      </c>
      <c r="L62" s="58">
        <v>0.33889999999999998</v>
      </c>
      <c r="M62" s="58">
        <v>0.2863</v>
      </c>
    </row>
    <row r="63" spans="2:13" x14ac:dyDescent="0.3">
      <c r="B63" s="57"/>
      <c r="C63" s="57" t="s">
        <v>514</v>
      </c>
      <c r="D63" s="58">
        <v>0.15240000000000001</v>
      </c>
      <c r="E63" s="58"/>
      <c r="F63" s="58">
        <v>0.1598</v>
      </c>
      <c r="G63" s="58"/>
      <c r="H63" s="58"/>
      <c r="I63" s="58"/>
      <c r="J63" s="58">
        <v>0.18160000000000001</v>
      </c>
      <c r="K63" s="58">
        <v>0.1762</v>
      </c>
      <c r="L63" s="58">
        <v>0.27989999999999998</v>
      </c>
      <c r="M63" s="58">
        <v>0.2586</v>
      </c>
    </row>
    <row r="64" spans="2:13" x14ac:dyDescent="0.3">
      <c r="B64" s="57"/>
      <c r="C64" s="57" t="s">
        <v>515</v>
      </c>
      <c r="D64" s="58">
        <v>0.13869999999999999</v>
      </c>
      <c r="E64" s="58"/>
      <c r="F64" s="58">
        <v>0.14460000000000001</v>
      </c>
      <c r="G64" s="58"/>
      <c r="H64" s="58"/>
      <c r="I64" s="58"/>
      <c r="J64" s="58">
        <v>0.18690000000000001</v>
      </c>
      <c r="K64" s="58">
        <v>0.15959999999999999</v>
      </c>
      <c r="L64" s="58">
        <v>0.28070000000000001</v>
      </c>
      <c r="M64" s="58">
        <v>0.27500000000000002</v>
      </c>
    </row>
    <row r="65" spans="2:13" x14ac:dyDescent="0.3">
      <c r="B65" s="57"/>
      <c r="C65" s="57" t="s">
        <v>516</v>
      </c>
      <c r="D65" s="58">
        <v>0.12620000000000001</v>
      </c>
      <c r="E65" s="58"/>
      <c r="F65" s="58">
        <v>0.1192</v>
      </c>
      <c r="G65" s="58"/>
      <c r="H65" s="58"/>
      <c r="I65" s="58"/>
      <c r="J65" s="58">
        <v>0.18579999999999999</v>
      </c>
      <c r="K65" s="58">
        <v>0.17530000000000001</v>
      </c>
      <c r="L65" s="58">
        <v>0.28539999999999999</v>
      </c>
      <c r="M65" s="58">
        <v>0.2596</v>
      </c>
    </row>
    <row r="66" spans="2:13" x14ac:dyDescent="0.3">
      <c r="B66" s="57"/>
      <c r="C66" s="57" t="s">
        <v>517</v>
      </c>
      <c r="D66" s="58">
        <v>0.1237</v>
      </c>
      <c r="E66" s="58">
        <v>0.10440000000000001</v>
      </c>
      <c r="F66" s="58">
        <v>0.12640000000000001</v>
      </c>
      <c r="G66" s="58">
        <v>0.12790000000000001</v>
      </c>
      <c r="H66" s="58">
        <v>0.19400000000000001</v>
      </c>
      <c r="I66" s="58">
        <v>0.26860000000000001</v>
      </c>
      <c r="J66" s="58">
        <v>0.19750000000000001</v>
      </c>
      <c r="K66" s="58">
        <v>0.17699999999999999</v>
      </c>
      <c r="L66" s="58">
        <v>0.27150000000000002</v>
      </c>
      <c r="M66" s="58">
        <v>0.25269999999999998</v>
      </c>
    </row>
    <row r="67" spans="2:13" x14ac:dyDescent="0.3">
      <c r="B67" s="57"/>
      <c r="C67" s="57" t="s">
        <v>518</v>
      </c>
      <c r="D67" s="58">
        <v>0.1203</v>
      </c>
      <c r="E67" s="58"/>
      <c r="F67" s="58">
        <v>0.1313</v>
      </c>
      <c r="G67" s="58"/>
      <c r="H67" s="58"/>
      <c r="I67" s="58"/>
      <c r="J67" s="58">
        <v>0.17780000000000001</v>
      </c>
      <c r="K67" s="58">
        <v>0.1721</v>
      </c>
      <c r="L67" s="58">
        <v>0.28399999999999997</v>
      </c>
      <c r="M67" s="58">
        <v>0.2492</v>
      </c>
    </row>
    <row r="68" spans="2:13" x14ac:dyDescent="0.3">
      <c r="B68" s="57"/>
      <c r="C68" s="57" t="s">
        <v>519</v>
      </c>
      <c r="D68" s="58">
        <v>0.1115</v>
      </c>
      <c r="E68" s="58"/>
      <c r="F68" s="58">
        <v>0.12570000000000001</v>
      </c>
      <c r="G68" s="58"/>
      <c r="H68" s="58"/>
      <c r="I68" s="58"/>
      <c r="J68" s="58">
        <v>0.1739</v>
      </c>
      <c r="K68" s="58">
        <v>0.1653</v>
      </c>
      <c r="L68" s="58">
        <v>0.27960000000000002</v>
      </c>
      <c r="M68" s="58">
        <v>0.26700000000000002</v>
      </c>
    </row>
    <row r="69" spans="2:13" x14ac:dyDescent="0.3">
      <c r="B69" s="57"/>
      <c r="C69" s="57" t="s">
        <v>520</v>
      </c>
      <c r="D69" s="58">
        <v>0.1077</v>
      </c>
      <c r="E69" s="58"/>
      <c r="F69" s="58">
        <v>0.1212</v>
      </c>
      <c r="G69" s="58"/>
      <c r="H69" s="58"/>
      <c r="I69" s="58"/>
      <c r="J69" s="58">
        <v>0.1605</v>
      </c>
      <c r="K69" s="58">
        <v>0.1671</v>
      </c>
      <c r="L69" s="58">
        <v>0.28349999999999997</v>
      </c>
      <c r="M69" s="58">
        <v>0.27029999999999998</v>
      </c>
    </row>
    <row r="70" spans="2:13" x14ac:dyDescent="0.3">
      <c r="B70" s="57"/>
      <c r="C70" s="57" t="s">
        <v>521</v>
      </c>
      <c r="D70" s="58">
        <v>0.1108</v>
      </c>
      <c r="E70" s="58">
        <v>9.7600000000000006E-2</v>
      </c>
      <c r="F70" s="58">
        <v>0.13930000000000001</v>
      </c>
      <c r="G70" s="58">
        <v>0.11899999999999999</v>
      </c>
      <c r="H70" s="58">
        <v>0.1893</v>
      </c>
      <c r="I70" s="58">
        <v>0.22819999999999999</v>
      </c>
      <c r="J70" s="58">
        <v>0.15909999999999999</v>
      </c>
      <c r="K70" s="58">
        <v>0.1792</v>
      </c>
      <c r="L70" s="58">
        <v>0.26519999999999999</v>
      </c>
      <c r="M70" s="58">
        <v>0.24859999999999999</v>
      </c>
    </row>
    <row r="71" spans="2:13" x14ac:dyDescent="0.3">
      <c r="B71" s="57"/>
      <c r="C71" s="57" t="s">
        <v>522</v>
      </c>
      <c r="D71" s="58">
        <v>0.10879999999999999</v>
      </c>
      <c r="E71" s="58"/>
      <c r="F71" s="58">
        <v>0.13900000000000001</v>
      </c>
      <c r="G71" s="58"/>
      <c r="H71" s="58"/>
      <c r="I71" s="58"/>
      <c r="J71" s="58">
        <v>0.1633</v>
      </c>
      <c r="K71" s="58">
        <v>0.16739999999999999</v>
      </c>
      <c r="L71" s="58">
        <v>0.27300000000000002</v>
      </c>
      <c r="M71" s="58">
        <v>0.21929999999999999</v>
      </c>
    </row>
    <row r="72" spans="2:13" x14ac:dyDescent="0.3">
      <c r="B72" s="57"/>
      <c r="C72" s="57" t="s">
        <v>523</v>
      </c>
      <c r="D72" s="58">
        <v>0.10630000000000001</v>
      </c>
      <c r="E72" s="58"/>
      <c r="F72" s="58">
        <v>0.12720000000000001</v>
      </c>
      <c r="G72" s="58"/>
      <c r="H72" s="58"/>
      <c r="I72" s="58"/>
      <c r="J72" s="58">
        <v>0.18310000000000001</v>
      </c>
      <c r="K72" s="58">
        <v>0.16830000000000001</v>
      </c>
      <c r="L72" s="58">
        <v>0.27379999999999999</v>
      </c>
      <c r="M72" s="58">
        <v>0.2248</v>
      </c>
    </row>
    <row r="73" spans="2:13" x14ac:dyDescent="0.3">
      <c r="B73" s="57"/>
      <c r="C73" s="57" t="s">
        <v>524</v>
      </c>
      <c r="D73" s="58">
        <v>9.6699999999999994E-2</v>
      </c>
      <c r="E73" s="58"/>
      <c r="F73" s="58">
        <v>0.12570000000000001</v>
      </c>
      <c r="G73" s="58"/>
      <c r="H73" s="58"/>
      <c r="I73" s="58"/>
      <c r="J73" s="58">
        <v>0.16320000000000001</v>
      </c>
      <c r="K73" s="58">
        <v>0.1595</v>
      </c>
      <c r="L73" s="58">
        <v>0.24329999999999999</v>
      </c>
      <c r="M73" s="58">
        <v>0.18729999999999999</v>
      </c>
    </row>
    <row r="74" spans="2:13" x14ac:dyDescent="0.3">
      <c r="B74" s="57"/>
      <c r="C74" s="57" t="s">
        <v>525</v>
      </c>
      <c r="D74" s="58">
        <v>9.5200000000000007E-2</v>
      </c>
      <c r="E74" s="58">
        <v>9.4200000000000006E-2</v>
      </c>
      <c r="F74" s="58">
        <v>0.11650000000000001</v>
      </c>
      <c r="G74" s="58"/>
      <c r="H74" s="58">
        <v>0.1661</v>
      </c>
      <c r="I74" s="58"/>
      <c r="J74" s="58">
        <v>0.1641</v>
      </c>
      <c r="K74" s="58">
        <v>0.18429999999999999</v>
      </c>
      <c r="L74" s="58">
        <v>0.24859999999999999</v>
      </c>
      <c r="M74" s="58">
        <v>0.21329999999999999</v>
      </c>
    </row>
    <row r="75" spans="2:13" ht="28.2" x14ac:dyDescent="0.3">
      <c r="B75" s="57"/>
      <c r="C75" s="59" t="s">
        <v>526</v>
      </c>
      <c r="D75" s="60">
        <v>-0.38</v>
      </c>
      <c r="E75" s="60">
        <v>-0.54</v>
      </c>
      <c r="F75" s="60">
        <v>-0.61</v>
      </c>
      <c r="G75" s="60">
        <v>-0.77</v>
      </c>
      <c r="H75" s="60">
        <v>-0.56999999999999995</v>
      </c>
      <c r="I75" s="60">
        <v>-0.79</v>
      </c>
      <c r="J75" s="60">
        <v>-0.67</v>
      </c>
      <c r="K75" s="60">
        <v>-0.51</v>
      </c>
      <c r="L75" s="60">
        <v>-0.63</v>
      </c>
      <c r="M75" s="60">
        <v>-0.65</v>
      </c>
    </row>
    <row r="76" spans="2:13" x14ac:dyDescent="0.3">
      <c r="D76" s="2"/>
      <c r="E76" s="2"/>
      <c r="F76" s="2"/>
      <c r="G76" s="2"/>
      <c r="H76" s="2"/>
      <c r="I76" s="2"/>
      <c r="J76" s="2"/>
      <c r="K76" s="2"/>
      <c r="L76" s="2"/>
      <c r="M76" s="2"/>
    </row>
    <row r="77" spans="2:13" x14ac:dyDescent="0.3">
      <c r="C77" s="56" t="s">
        <v>395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J30"/>
  <sheetViews>
    <sheetView showGridLines="0" zoomScale="70" zoomScaleNormal="70" workbookViewId="0">
      <selection activeCell="E9" sqref="E9"/>
    </sheetView>
  </sheetViews>
  <sheetFormatPr defaultRowHeight="14.4" x14ac:dyDescent="0.3"/>
  <cols>
    <col min="4" max="4" width="12.88671875" bestFit="1" customWidth="1"/>
  </cols>
  <sheetData>
    <row r="3" spans="2:10" x14ac:dyDescent="0.3">
      <c r="B3" s="57" t="s">
        <v>528</v>
      </c>
      <c r="C3" s="57"/>
      <c r="D3" s="57"/>
      <c r="E3" s="57"/>
      <c r="F3" s="57"/>
      <c r="G3" s="57"/>
      <c r="H3" s="57"/>
      <c r="I3" s="57"/>
      <c r="J3" s="57"/>
    </row>
    <row r="4" spans="2:10" x14ac:dyDescent="0.3">
      <c r="B4" s="57"/>
      <c r="C4" s="57"/>
      <c r="D4" s="57"/>
      <c r="E4" s="57"/>
      <c r="F4" s="57"/>
      <c r="G4" s="57"/>
      <c r="H4" s="57"/>
      <c r="I4" s="57"/>
      <c r="J4" s="57"/>
    </row>
    <row r="5" spans="2:10" x14ac:dyDescent="0.3">
      <c r="B5" s="57"/>
      <c r="C5" s="57"/>
      <c r="D5" s="57"/>
      <c r="E5" s="57"/>
      <c r="F5" s="57"/>
      <c r="G5" s="57"/>
      <c r="H5" s="57"/>
      <c r="I5" s="57"/>
      <c r="J5" s="57"/>
    </row>
    <row r="6" spans="2:10" x14ac:dyDescent="0.3">
      <c r="B6" s="57"/>
      <c r="C6" s="57"/>
      <c r="D6" s="57" t="s">
        <v>22</v>
      </c>
      <c r="E6" s="57"/>
      <c r="F6" s="57"/>
      <c r="G6" s="57"/>
      <c r="H6" s="57"/>
      <c r="I6" s="57"/>
      <c r="J6" s="57"/>
    </row>
    <row r="7" spans="2:10" x14ac:dyDescent="0.3">
      <c r="B7" s="57"/>
      <c r="C7" s="57"/>
      <c r="D7" s="57" t="s">
        <v>48</v>
      </c>
      <c r="E7" s="57">
        <v>2006</v>
      </c>
      <c r="F7" s="57">
        <v>2008</v>
      </c>
      <c r="G7" s="57">
        <v>2010</v>
      </c>
      <c r="H7" s="57">
        <v>2012</v>
      </c>
      <c r="I7" s="57">
        <v>2014</v>
      </c>
      <c r="J7" s="57">
        <v>2016</v>
      </c>
    </row>
    <row r="8" spans="2:10" x14ac:dyDescent="0.3">
      <c r="B8" s="57"/>
      <c r="C8" s="57"/>
      <c r="D8" s="57" t="s">
        <v>45</v>
      </c>
      <c r="E8" s="57"/>
      <c r="F8" s="57"/>
      <c r="G8" s="57"/>
      <c r="H8" s="57"/>
      <c r="I8" s="57">
        <v>1E-3</v>
      </c>
      <c r="J8" s="57">
        <v>1E-3</v>
      </c>
    </row>
    <row r="9" spans="2:10" x14ac:dyDescent="0.3">
      <c r="B9" s="57"/>
      <c r="C9" s="57"/>
      <c r="D9" s="57" t="s">
        <v>40</v>
      </c>
      <c r="E9" s="57"/>
      <c r="F9" s="57">
        <v>3.0000000000000001E-3</v>
      </c>
      <c r="G9" s="57">
        <v>3.0000000000000001E-3</v>
      </c>
      <c r="H9" s="57">
        <v>3.0000000000000001E-3</v>
      </c>
      <c r="I9" s="57">
        <v>3.0000000000000001E-3</v>
      </c>
      <c r="J9" s="57">
        <v>6.0000000000000001E-3</v>
      </c>
    </row>
    <row r="10" spans="2:10" x14ac:dyDescent="0.3">
      <c r="B10" s="57"/>
      <c r="C10" s="57"/>
      <c r="D10" s="57" t="s">
        <v>43</v>
      </c>
      <c r="E10" s="57"/>
      <c r="F10" s="57">
        <v>6.0000000000000001E-3</v>
      </c>
      <c r="G10" s="57">
        <v>2.3E-2</v>
      </c>
      <c r="H10" s="57">
        <v>2.3E-2</v>
      </c>
      <c r="I10" s="57">
        <v>0.123</v>
      </c>
      <c r="J10" s="57">
        <v>0.124</v>
      </c>
    </row>
    <row r="11" spans="2:10" x14ac:dyDescent="0.3">
      <c r="B11" s="57"/>
      <c r="C11" s="57"/>
      <c r="D11" s="57" t="s">
        <v>46</v>
      </c>
      <c r="E11" s="57"/>
      <c r="F11" s="57"/>
      <c r="G11" s="57">
        <v>3.0000000000000001E-3</v>
      </c>
      <c r="H11" s="57">
        <v>1.6E-2</v>
      </c>
      <c r="I11" s="57">
        <v>0.248</v>
      </c>
      <c r="J11" s="57">
        <v>0.248</v>
      </c>
    </row>
    <row r="12" spans="2:10" x14ac:dyDescent="0.3">
      <c r="B12" s="57"/>
      <c r="C12" s="57"/>
      <c r="D12" s="57" t="s">
        <v>47</v>
      </c>
      <c r="E12" s="57"/>
      <c r="F12" s="57"/>
      <c r="G12" s="57">
        <v>4.4999999999999998E-2</v>
      </c>
      <c r="H12" s="57">
        <v>6.5000000000000002E-2</v>
      </c>
      <c r="I12" s="57">
        <v>6.5000000000000002E-2</v>
      </c>
      <c r="J12" s="57">
        <v>0.42499999999999999</v>
      </c>
    </row>
    <row r="13" spans="2:10" x14ac:dyDescent="0.3">
      <c r="B13" s="57"/>
      <c r="C13" s="57"/>
      <c r="D13" s="57" t="s">
        <v>41</v>
      </c>
      <c r="E13" s="57">
        <v>0.40100000000000002</v>
      </c>
      <c r="F13" s="57">
        <v>0.46500000000000002</v>
      </c>
      <c r="G13" s="57">
        <v>0.47299999999999998</v>
      </c>
      <c r="H13" s="57">
        <v>0.47599999999999998</v>
      </c>
      <c r="I13" s="57">
        <v>1.667</v>
      </c>
      <c r="J13" s="57">
        <v>1.758</v>
      </c>
    </row>
    <row r="14" spans="2:10" x14ac:dyDescent="0.3">
      <c r="B14" s="57"/>
      <c r="C14" s="57"/>
      <c r="D14" s="57" t="s">
        <v>44</v>
      </c>
      <c r="E14" s="57">
        <v>1.0999999999999999E-2</v>
      </c>
      <c r="F14" s="57">
        <v>6.0999999999999999E-2</v>
      </c>
      <c r="G14" s="57">
        <v>0.73899999999999999</v>
      </c>
      <c r="H14" s="57">
        <v>2.0070000000000001</v>
      </c>
      <c r="I14" s="57">
        <v>2.3079999999999998</v>
      </c>
      <c r="J14" s="57">
        <v>2.3079999999999998</v>
      </c>
    </row>
    <row r="15" spans="2:10" x14ac:dyDescent="0.3">
      <c r="B15" s="57"/>
      <c r="C15" s="57"/>
      <c r="D15" s="57"/>
      <c r="E15" s="57"/>
      <c r="F15" s="57"/>
      <c r="G15" s="57"/>
      <c r="H15" s="57"/>
      <c r="I15" s="57"/>
      <c r="J15" s="57"/>
    </row>
    <row r="16" spans="2:10" x14ac:dyDescent="0.3">
      <c r="B16" s="57"/>
      <c r="C16" s="57"/>
      <c r="D16" s="57" t="s">
        <v>529</v>
      </c>
      <c r="E16" s="57">
        <v>2006</v>
      </c>
      <c r="F16" s="57">
        <v>2008</v>
      </c>
      <c r="G16" s="57">
        <v>2010</v>
      </c>
      <c r="H16" s="57">
        <v>2012</v>
      </c>
      <c r="I16" s="57">
        <v>2014</v>
      </c>
      <c r="J16" s="57">
        <v>2016</v>
      </c>
    </row>
    <row r="17" spans="2:10" x14ac:dyDescent="0.3">
      <c r="B17" s="57"/>
      <c r="C17" s="57"/>
      <c r="D17" s="57" t="s">
        <v>45</v>
      </c>
      <c r="E17" s="62"/>
      <c r="F17" s="62"/>
      <c r="G17" s="62"/>
      <c r="H17" s="62"/>
      <c r="I17" s="62">
        <v>2.2599999999999999E-4</v>
      </c>
      <c r="J17" s="62">
        <v>2.05E-4</v>
      </c>
    </row>
    <row r="18" spans="2:10" x14ac:dyDescent="0.3">
      <c r="B18" s="57"/>
      <c r="C18" s="57"/>
      <c r="D18" s="57" t="s">
        <v>40</v>
      </c>
      <c r="E18" s="62">
        <v>9.7000000000000005E-4</v>
      </c>
      <c r="F18" s="62">
        <v>5.6039999999999996E-3</v>
      </c>
      <c r="G18" s="62">
        <v>2.333E-3</v>
      </c>
      <c r="H18" s="62">
        <v>1.158E-3</v>
      </c>
      <c r="I18" s="62">
        <v>6.7900000000000002E-4</v>
      </c>
      <c r="J18" s="62">
        <v>1.15E-3</v>
      </c>
    </row>
    <row r="19" spans="2:10" x14ac:dyDescent="0.3">
      <c r="B19" s="57"/>
      <c r="C19" s="57"/>
      <c r="D19" s="57" t="s">
        <v>43</v>
      </c>
      <c r="E19" s="62"/>
      <c r="F19" s="62">
        <v>1.1769E-2</v>
      </c>
      <c r="G19" s="62">
        <v>1.8197000000000001E-2</v>
      </c>
      <c r="H19" s="62">
        <v>9.0320000000000001E-3</v>
      </c>
      <c r="I19" s="62">
        <v>2.7947E-2</v>
      </c>
      <c r="J19" s="62">
        <v>2.5364000000000001E-2</v>
      </c>
    </row>
    <row r="20" spans="2:10" x14ac:dyDescent="0.3">
      <c r="B20" s="57"/>
      <c r="C20" s="57"/>
      <c r="D20" s="57" t="s">
        <v>46</v>
      </c>
      <c r="E20" s="62"/>
      <c r="F20" s="62"/>
      <c r="G20" s="62">
        <v>2.0999999999999999E-3</v>
      </c>
      <c r="H20" s="62">
        <v>6.3299999999999997E-3</v>
      </c>
      <c r="I20" s="62">
        <v>5.6075E-2</v>
      </c>
      <c r="J20" s="62">
        <v>5.0851E-2</v>
      </c>
    </row>
    <row r="21" spans="2:10" x14ac:dyDescent="0.3">
      <c r="B21" s="57"/>
      <c r="C21" s="57"/>
      <c r="D21" s="57" t="s">
        <v>47</v>
      </c>
      <c r="E21" s="62"/>
      <c r="F21" s="62"/>
      <c r="G21" s="62">
        <v>3.5073E-2</v>
      </c>
      <c r="H21" s="62">
        <v>2.5125999999999999E-2</v>
      </c>
      <c r="I21" s="62">
        <v>1.4766E-2</v>
      </c>
      <c r="J21" s="62">
        <v>8.7326000000000001E-2</v>
      </c>
    </row>
    <row r="22" spans="2:10" x14ac:dyDescent="0.3">
      <c r="B22" s="57"/>
      <c r="C22" s="57"/>
      <c r="D22" s="57" t="s">
        <v>41</v>
      </c>
      <c r="E22" s="62">
        <v>0.97235700000000003</v>
      </c>
      <c r="F22" s="62">
        <v>0.868672</v>
      </c>
      <c r="G22" s="62">
        <v>0.367836</v>
      </c>
      <c r="H22" s="62">
        <v>0.18371999999999999</v>
      </c>
      <c r="I22" s="62">
        <v>0.37753399999999998</v>
      </c>
      <c r="J22" s="62">
        <v>0.36103200000000002</v>
      </c>
    </row>
    <row r="23" spans="2:10" x14ac:dyDescent="0.3">
      <c r="B23" s="57"/>
      <c r="C23" s="57"/>
      <c r="D23" s="57" t="s">
        <v>44</v>
      </c>
      <c r="E23" s="62">
        <v>2.6672999999999999E-2</v>
      </c>
      <c r="F23" s="62">
        <v>0.113955</v>
      </c>
      <c r="G23" s="62">
        <v>0.574461</v>
      </c>
      <c r="H23" s="62">
        <v>0.77463400000000004</v>
      </c>
      <c r="I23" s="62">
        <v>0.52277200000000001</v>
      </c>
      <c r="J23" s="62">
        <v>0.47407100000000002</v>
      </c>
    </row>
    <row r="24" spans="2:10" x14ac:dyDescent="0.3">
      <c r="G24" s="7"/>
      <c r="H24" s="7"/>
      <c r="I24" s="7"/>
      <c r="J24" s="7"/>
    </row>
    <row r="25" spans="2:10" x14ac:dyDescent="0.3">
      <c r="D25" s="57" t="s">
        <v>280</v>
      </c>
    </row>
    <row r="26" spans="2:10" x14ac:dyDescent="0.3">
      <c r="G26" s="7"/>
      <c r="H26" s="7"/>
      <c r="I26" s="7"/>
      <c r="J26" s="7"/>
    </row>
    <row r="28" spans="2:10" x14ac:dyDescent="0.3">
      <c r="E28" s="7"/>
      <c r="F28" s="7"/>
      <c r="G28" s="7"/>
      <c r="H28" s="7"/>
      <c r="I28" s="7"/>
      <c r="J28" s="7"/>
    </row>
    <row r="30" spans="2:10" x14ac:dyDescent="0.3">
      <c r="E30" s="7"/>
      <c r="F30" s="7"/>
      <c r="G30" s="7"/>
      <c r="H30" s="7"/>
      <c r="I30" s="7"/>
      <c r="J30" s="7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46"/>
  <sheetViews>
    <sheetView showGridLines="0" topLeftCell="A13" zoomScale="70" zoomScaleNormal="70" workbookViewId="0">
      <selection activeCell="I50" sqref="I50"/>
    </sheetView>
  </sheetViews>
  <sheetFormatPr defaultRowHeight="14.4" x14ac:dyDescent="0.3"/>
  <cols>
    <col min="2" max="2" width="15" customWidth="1"/>
    <col min="4" max="4" width="12.5546875" customWidth="1"/>
    <col min="5" max="5" width="12" customWidth="1"/>
    <col min="6" max="6" width="10.33203125" customWidth="1"/>
  </cols>
  <sheetData>
    <row r="3" spans="2:6" x14ac:dyDescent="0.3">
      <c r="B3" s="8" t="s">
        <v>16</v>
      </c>
      <c r="C3" s="8"/>
      <c r="D3" s="8"/>
      <c r="E3" s="8"/>
      <c r="F3" s="8"/>
    </row>
    <row r="4" spans="2:6" x14ac:dyDescent="0.3">
      <c r="B4" s="8"/>
      <c r="C4" s="8"/>
      <c r="D4" s="8"/>
      <c r="E4" s="8"/>
      <c r="F4" s="8"/>
    </row>
    <row r="5" spans="2:6" x14ac:dyDescent="0.3">
      <c r="B5" s="8"/>
      <c r="C5" s="8"/>
      <c r="D5" s="8"/>
      <c r="E5" s="8"/>
      <c r="F5" s="8"/>
    </row>
    <row r="6" spans="2:6" ht="39.6" x14ac:dyDescent="0.3">
      <c r="B6" s="71" t="s">
        <v>4</v>
      </c>
      <c r="C6" s="71" t="s">
        <v>73</v>
      </c>
      <c r="D6" s="71" t="s">
        <v>2</v>
      </c>
      <c r="E6" s="72" t="s">
        <v>74</v>
      </c>
      <c r="F6" s="72" t="s">
        <v>49</v>
      </c>
    </row>
    <row r="7" spans="2:6" x14ac:dyDescent="0.3">
      <c r="B7" s="8" t="s">
        <v>11</v>
      </c>
      <c r="C7" s="8" t="s">
        <v>76</v>
      </c>
      <c r="D7" s="8">
        <v>2010</v>
      </c>
      <c r="E7" s="69">
        <v>39119.4</v>
      </c>
      <c r="F7" s="70">
        <v>0.35520684699999999</v>
      </c>
    </row>
    <row r="8" spans="2:6" x14ac:dyDescent="0.3">
      <c r="B8" s="8" t="s">
        <v>11</v>
      </c>
      <c r="C8" s="8" t="s">
        <v>76</v>
      </c>
      <c r="D8" s="8">
        <v>2011</v>
      </c>
      <c r="E8" s="69">
        <v>69955.3</v>
      </c>
      <c r="F8" s="70">
        <v>0.28037548499999998</v>
      </c>
    </row>
    <row r="9" spans="2:6" x14ac:dyDescent="0.3">
      <c r="B9" s="8" t="s">
        <v>11</v>
      </c>
      <c r="C9" s="8" t="s">
        <v>76</v>
      </c>
      <c r="D9" s="8">
        <v>2012</v>
      </c>
      <c r="E9" s="69">
        <v>99607.8</v>
      </c>
      <c r="F9" s="70">
        <v>0.22238257</v>
      </c>
    </row>
    <row r="10" spans="2:6" x14ac:dyDescent="0.3">
      <c r="B10" s="8" t="s">
        <v>11</v>
      </c>
      <c r="C10" s="8" t="s">
        <v>76</v>
      </c>
      <c r="D10" s="8">
        <v>2013</v>
      </c>
      <c r="E10" s="69">
        <v>135758.20000000001</v>
      </c>
      <c r="F10" s="70">
        <v>0.17745672500000001</v>
      </c>
    </row>
    <row r="11" spans="2:6" x14ac:dyDescent="0.3">
      <c r="B11" s="8" t="s">
        <v>11</v>
      </c>
      <c r="C11" s="8" t="s">
        <v>76</v>
      </c>
      <c r="D11" s="8">
        <v>2014</v>
      </c>
      <c r="E11" s="69">
        <v>172794.1</v>
      </c>
      <c r="F11" s="70">
        <v>0.160272319</v>
      </c>
    </row>
    <row r="12" spans="2:6" x14ac:dyDescent="0.3">
      <c r="B12" s="8" t="s">
        <v>11</v>
      </c>
      <c r="C12" s="8" t="s">
        <v>76</v>
      </c>
      <c r="D12" s="8">
        <v>2015</v>
      </c>
      <c r="E12" s="69">
        <v>219867.6</v>
      </c>
      <c r="F12" s="70">
        <v>0.12883013400000001</v>
      </c>
    </row>
    <row r="13" spans="2:6" x14ac:dyDescent="0.3">
      <c r="B13" s="8" t="s">
        <v>11</v>
      </c>
      <c r="C13" s="8" t="s">
        <v>76</v>
      </c>
      <c r="D13" s="8">
        <v>2016</v>
      </c>
      <c r="E13" s="69">
        <v>291063.8</v>
      </c>
      <c r="F13" s="70">
        <v>0.115374746</v>
      </c>
    </row>
    <row r="14" spans="2:6" x14ac:dyDescent="0.3">
      <c r="B14" s="8" t="s">
        <v>11</v>
      </c>
      <c r="C14" s="8" t="s">
        <v>77</v>
      </c>
      <c r="D14" s="8">
        <v>2017</v>
      </c>
      <c r="E14" s="69">
        <v>383385.8</v>
      </c>
      <c r="F14" s="70">
        <v>9.5999081E-2</v>
      </c>
    </row>
    <row r="15" spans="2:6" x14ac:dyDescent="0.3">
      <c r="B15" s="8" t="s">
        <v>11</v>
      </c>
      <c r="C15" s="8" t="s">
        <v>77</v>
      </c>
      <c r="D15" s="8">
        <v>2020</v>
      </c>
      <c r="E15" s="69">
        <v>650000</v>
      </c>
      <c r="F15" s="70">
        <v>0.06</v>
      </c>
    </row>
    <row r="16" spans="2:6" x14ac:dyDescent="0.3">
      <c r="B16" s="8" t="s">
        <v>78</v>
      </c>
      <c r="C16" s="8" t="s">
        <v>76</v>
      </c>
      <c r="D16" s="8">
        <v>2010</v>
      </c>
      <c r="E16" s="69">
        <v>1285.9000000000001</v>
      </c>
      <c r="F16" s="70">
        <v>0.330736692</v>
      </c>
    </row>
    <row r="17" spans="2:6" x14ac:dyDescent="0.3">
      <c r="B17" s="8" t="s">
        <v>78</v>
      </c>
      <c r="C17" s="8" t="s">
        <v>76</v>
      </c>
      <c r="D17" s="8">
        <v>2011</v>
      </c>
      <c r="E17" s="69">
        <v>1727.2</v>
      </c>
      <c r="F17" s="70">
        <v>0.35260729699999999</v>
      </c>
    </row>
    <row r="18" spans="2:6" x14ac:dyDescent="0.3">
      <c r="B18" s="8" t="s">
        <v>78</v>
      </c>
      <c r="C18" s="8" t="s">
        <v>76</v>
      </c>
      <c r="D18" s="8">
        <v>2012</v>
      </c>
      <c r="E18" s="69">
        <v>2590.8000000000002</v>
      </c>
      <c r="F18" s="70">
        <v>0.32454631299999998</v>
      </c>
    </row>
    <row r="19" spans="2:6" x14ac:dyDescent="0.3">
      <c r="B19" s="8" t="s">
        <v>78</v>
      </c>
      <c r="C19" s="8" t="s">
        <v>76</v>
      </c>
      <c r="D19" s="8">
        <v>2013</v>
      </c>
      <c r="E19" s="69">
        <v>3858.5</v>
      </c>
      <c r="F19" s="70">
        <v>0.24805092300000001</v>
      </c>
    </row>
    <row r="20" spans="2:6" x14ac:dyDescent="0.3">
      <c r="B20" s="8" t="s">
        <v>78</v>
      </c>
      <c r="C20" s="8" t="s">
        <v>76</v>
      </c>
      <c r="D20" s="8">
        <v>2014</v>
      </c>
      <c r="E20" s="69">
        <v>4415.5</v>
      </c>
      <c r="F20" s="70">
        <v>0.25484493800000002</v>
      </c>
    </row>
    <row r="21" spans="2:6" x14ac:dyDescent="0.3">
      <c r="B21" s="8" t="s">
        <v>78</v>
      </c>
      <c r="C21" s="8" t="s">
        <v>76</v>
      </c>
      <c r="D21" s="8">
        <v>2015</v>
      </c>
      <c r="E21" s="69">
        <v>4816.3999999999996</v>
      </c>
      <c r="F21" s="70">
        <v>0.24919887399999999</v>
      </c>
    </row>
    <row r="22" spans="2:6" x14ac:dyDescent="0.3">
      <c r="B22" s="8" t="s">
        <v>78</v>
      </c>
      <c r="C22" s="8" t="s">
        <v>76</v>
      </c>
      <c r="D22" s="8">
        <v>2016</v>
      </c>
      <c r="E22" s="69">
        <v>4869.1000000000004</v>
      </c>
      <c r="F22" s="70">
        <v>0.27206850799999999</v>
      </c>
    </row>
    <row r="23" spans="2:6" x14ac:dyDescent="0.3">
      <c r="B23" s="8" t="s">
        <v>78</v>
      </c>
      <c r="C23" s="8" t="s">
        <v>77</v>
      </c>
      <c r="D23" s="8">
        <v>2017</v>
      </c>
      <c r="E23" s="69">
        <v>6300</v>
      </c>
      <c r="F23" s="70">
        <v>0.15</v>
      </c>
    </row>
    <row r="24" spans="2:6" x14ac:dyDescent="0.3">
      <c r="B24" s="8" t="s">
        <v>78</v>
      </c>
      <c r="C24" s="8" t="s">
        <v>77</v>
      </c>
      <c r="D24" s="8">
        <v>2020</v>
      </c>
      <c r="E24" s="69">
        <v>11900</v>
      </c>
      <c r="F24" s="70">
        <v>0.08</v>
      </c>
    </row>
    <row r="25" spans="2:6" x14ac:dyDescent="0.3">
      <c r="B25" s="8" t="s">
        <v>13</v>
      </c>
      <c r="C25" s="8" t="s">
        <v>76</v>
      </c>
      <c r="D25" s="8">
        <v>2010</v>
      </c>
      <c r="E25" s="69">
        <v>179716.1</v>
      </c>
      <c r="F25" s="70">
        <v>8.1720781000000006E-2</v>
      </c>
    </row>
    <row r="26" spans="2:6" x14ac:dyDescent="0.3">
      <c r="B26" s="8" t="s">
        <v>13</v>
      </c>
      <c r="C26" s="8" t="s">
        <v>76</v>
      </c>
      <c r="D26" s="8">
        <v>2011</v>
      </c>
      <c r="E26" s="69">
        <v>218325.9</v>
      </c>
      <c r="F26" s="70">
        <v>8.0888983999999997E-2</v>
      </c>
    </row>
    <row r="27" spans="2:6" x14ac:dyDescent="0.3">
      <c r="B27" s="8" t="s">
        <v>13</v>
      </c>
      <c r="C27" s="8" t="s">
        <v>76</v>
      </c>
      <c r="D27" s="8">
        <v>2012</v>
      </c>
      <c r="E27" s="69">
        <v>266608.59999999998</v>
      </c>
      <c r="F27" s="70">
        <v>8.0597588999999997E-2</v>
      </c>
    </row>
    <row r="28" spans="2:6" x14ac:dyDescent="0.3">
      <c r="B28" s="8" t="s">
        <v>13</v>
      </c>
      <c r="C28" s="8" t="s">
        <v>76</v>
      </c>
      <c r="D28" s="8">
        <v>2013</v>
      </c>
      <c r="E28" s="69">
        <v>296439.7</v>
      </c>
      <c r="F28" s="70">
        <v>7.9874998000000003E-2</v>
      </c>
    </row>
    <row r="29" spans="2:6" x14ac:dyDescent="0.3">
      <c r="B29" s="8" t="s">
        <v>13</v>
      </c>
      <c r="C29" s="8" t="s">
        <v>76</v>
      </c>
      <c r="D29" s="8">
        <v>2014</v>
      </c>
      <c r="E29" s="69">
        <v>342117.8</v>
      </c>
      <c r="F29" s="70">
        <v>7.3680361E-2</v>
      </c>
    </row>
    <row r="30" spans="2:6" x14ac:dyDescent="0.3">
      <c r="B30" s="8" t="s">
        <v>13</v>
      </c>
      <c r="C30" s="8" t="s">
        <v>76</v>
      </c>
      <c r="D30" s="8">
        <v>2015</v>
      </c>
      <c r="E30" s="69">
        <v>404790.9</v>
      </c>
      <c r="F30" s="70">
        <v>6.7318842000000004E-2</v>
      </c>
    </row>
    <row r="31" spans="2:6" x14ac:dyDescent="0.3">
      <c r="B31" s="8" t="s">
        <v>13</v>
      </c>
      <c r="C31" s="8" t="s">
        <v>76</v>
      </c>
      <c r="D31" s="8">
        <v>2016</v>
      </c>
      <c r="E31" s="69">
        <v>453005.6</v>
      </c>
      <c r="F31" s="70">
        <v>6.5933852000000001E-2</v>
      </c>
    </row>
    <row r="32" spans="2:6" x14ac:dyDescent="0.3">
      <c r="B32" s="8" t="s">
        <v>13</v>
      </c>
      <c r="C32" s="8" t="s">
        <v>77</v>
      </c>
      <c r="D32" s="8">
        <v>2017</v>
      </c>
      <c r="E32" s="69">
        <v>527519.30858585902</v>
      </c>
      <c r="F32" s="70">
        <v>6.3980206999999997E-2</v>
      </c>
    </row>
    <row r="33" spans="2:6" x14ac:dyDescent="0.3">
      <c r="B33" s="8" t="s">
        <v>13</v>
      </c>
      <c r="C33" s="8" t="s">
        <v>77</v>
      </c>
      <c r="D33" s="8">
        <v>2020</v>
      </c>
      <c r="E33" s="69">
        <v>711509.90434343403</v>
      </c>
      <c r="F33" s="70">
        <v>0.05</v>
      </c>
    </row>
    <row r="34" spans="2:6" x14ac:dyDescent="0.3">
      <c r="B34" s="8" t="s">
        <v>12</v>
      </c>
      <c r="C34" s="8" t="s">
        <v>76</v>
      </c>
      <c r="D34" s="8">
        <v>2010</v>
      </c>
      <c r="E34" s="69">
        <v>3143.5</v>
      </c>
      <c r="F34" s="70">
        <v>0.166218385</v>
      </c>
    </row>
    <row r="35" spans="2:6" x14ac:dyDescent="0.3">
      <c r="B35" s="8" t="s">
        <v>12</v>
      </c>
      <c r="C35" s="8" t="s">
        <v>76</v>
      </c>
      <c r="D35" s="8">
        <v>2011</v>
      </c>
      <c r="E35" s="69">
        <v>3790.5</v>
      </c>
      <c r="F35" s="70">
        <v>0.16356404399999999</v>
      </c>
    </row>
    <row r="36" spans="2:6" x14ac:dyDescent="0.3">
      <c r="B36" s="8" t="s">
        <v>12</v>
      </c>
      <c r="C36" s="8" t="s">
        <v>76</v>
      </c>
      <c r="D36" s="8">
        <v>2012</v>
      </c>
      <c r="E36" s="69">
        <v>5374.1</v>
      </c>
      <c r="F36" s="70">
        <v>0.13799945199999999</v>
      </c>
    </row>
    <row r="37" spans="2:6" x14ac:dyDescent="0.3">
      <c r="B37" s="8" t="s">
        <v>12</v>
      </c>
      <c r="C37" s="8" t="s">
        <v>76</v>
      </c>
      <c r="D37" s="8">
        <v>2013</v>
      </c>
      <c r="E37" s="69">
        <v>7544.2</v>
      </c>
      <c r="F37" s="70">
        <v>0.19022456099999999</v>
      </c>
    </row>
    <row r="38" spans="2:6" x14ac:dyDescent="0.3">
      <c r="B38" s="8" t="s">
        <v>12</v>
      </c>
      <c r="C38" s="8" t="s">
        <v>76</v>
      </c>
      <c r="D38" s="8">
        <v>2014</v>
      </c>
      <c r="E38" s="69">
        <v>8518.7000000000007</v>
      </c>
      <c r="F38" s="70">
        <v>0.14503060600000001</v>
      </c>
    </row>
    <row r="39" spans="2:6" x14ac:dyDescent="0.3">
      <c r="B39" s="8" t="s">
        <v>12</v>
      </c>
      <c r="C39" s="8" t="s">
        <v>76</v>
      </c>
      <c r="D39" s="8">
        <v>2015</v>
      </c>
      <c r="E39" s="69">
        <v>11281</v>
      </c>
      <c r="F39" s="70">
        <v>0.17837818</v>
      </c>
    </row>
    <row r="40" spans="2:6" x14ac:dyDescent="0.3">
      <c r="B40" s="8" t="s">
        <v>12</v>
      </c>
      <c r="C40" s="8" t="s">
        <v>76</v>
      </c>
      <c r="D40" s="8">
        <v>2016</v>
      </c>
      <c r="E40" s="69">
        <v>14085.3</v>
      </c>
      <c r="F40" s="70">
        <v>0.15244459199999999</v>
      </c>
    </row>
    <row r="41" spans="2:6" x14ac:dyDescent="0.3">
      <c r="B41" s="8" t="s">
        <v>12</v>
      </c>
      <c r="C41" s="8" t="s">
        <v>77</v>
      </c>
      <c r="D41" s="8">
        <v>2017</v>
      </c>
      <c r="E41" s="69">
        <v>17135.3</v>
      </c>
      <c r="F41" s="70">
        <v>0.14422541999999999</v>
      </c>
    </row>
    <row r="42" spans="2:6" x14ac:dyDescent="0.3">
      <c r="B42" s="8" t="s">
        <v>12</v>
      </c>
      <c r="C42" s="8" t="s">
        <v>77</v>
      </c>
      <c r="D42" s="8">
        <v>2020</v>
      </c>
      <c r="E42" s="69">
        <v>30635.3</v>
      </c>
      <c r="F42" s="70">
        <v>0.08</v>
      </c>
    </row>
    <row r="45" spans="2:6" x14ac:dyDescent="0.3">
      <c r="B45" t="s">
        <v>567</v>
      </c>
    </row>
    <row r="46" spans="2:6" x14ac:dyDescent="0.3">
      <c r="B46" t="s">
        <v>568</v>
      </c>
    </row>
  </sheetData>
  <pageMargins left="0.7" right="0.7" top="0.75" bottom="0.75" header="0.3" footer="0.3"/>
  <pageSetup paperSize="9" orientation="portrait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23"/>
  <sheetViews>
    <sheetView showGridLines="0" zoomScale="70" zoomScaleNormal="70" workbookViewId="0"/>
  </sheetViews>
  <sheetFormatPr defaultRowHeight="14.4" x14ac:dyDescent="0.3"/>
  <cols>
    <col min="3" max="3" width="18.33203125" bestFit="1" customWidth="1"/>
    <col min="4" max="4" width="15.6640625" bestFit="1" customWidth="1"/>
    <col min="5" max="5" width="11.109375" bestFit="1" customWidth="1"/>
    <col min="6" max="6" width="6.5546875" bestFit="1" customWidth="1"/>
  </cols>
  <sheetData>
    <row r="3" spans="2:6" x14ac:dyDescent="0.3">
      <c r="B3" s="57" t="s">
        <v>530</v>
      </c>
      <c r="C3" s="57"/>
      <c r="D3" s="57"/>
      <c r="E3" s="57"/>
      <c r="F3" s="57"/>
    </row>
    <row r="4" spans="2:6" x14ac:dyDescent="0.3">
      <c r="B4" s="57"/>
      <c r="C4" s="57"/>
      <c r="D4" s="57"/>
      <c r="E4" s="57"/>
      <c r="F4" s="57"/>
    </row>
    <row r="5" spans="2:6" x14ac:dyDescent="0.3">
      <c r="B5" s="57"/>
      <c r="C5" s="57" t="s">
        <v>531</v>
      </c>
      <c r="D5" s="57" t="s">
        <v>532</v>
      </c>
      <c r="E5" s="57" t="s">
        <v>533</v>
      </c>
      <c r="F5" s="57" t="s">
        <v>534</v>
      </c>
    </row>
    <row r="6" spans="2:6" x14ac:dyDescent="0.3">
      <c r="B6" s="57"/>
      <c r="C6" s="57" t="s">
        <v>535</v>
      </c>
      <c r="D6" s="57">
        <v>0.74299999999999999</v>
      </c>
      <c r="E6" s="57">
        <v>0.78100000000000003</v>
      </c>
      <c r="F6" s="57">
        <v>1.524</v>
      </c>
    </row>
    <row r="7" spans="2:6" x14ac:dyDescent="0.3">
      <c r="B7" s="57"/>
      <c r="C7" s="57" t="s">
        <v>536</v>
      </c>
      <c r="D7" s="57">
        <v>0.52400000000000002</v>
      </c>
      <c r="E7" s="57">
        <v>0.89700000000000002</v>
      </c>
      <c r="F7" s="57">
        <v>1.421</v>
      </c>
    </row>
    <row r="23" spans="3:3" x14ac:dyDescent="0.3">
      <c r="C23" t="s">
        <v>537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16"/>
  <sheetViews>
    <sheetView showGridLines="0" zoomScale="70" zoomScaleNormal="70" workbookViewId="0"/>
  </sheetViews>
  <sheetFormatPr defaultRowHeight="14.4" x14ac:dyDescent="0.3"/>
  <cols>
    <col min="2" max="2" width="18.33203125" bestFit="1" customWidth="1"/>
    <col min="3" max="3" width="15.6640625" bestFit="1" customWidth="1"/>
    <col min="4" max="4" width="14.88671875" bestFit="1" customWidth="1"/>
  </cols>
  <sheetData>
    <row r="3" spans="2:4" x14ac:dyDescent="0.3">
      <c r="B3" s="57" t="s">
        <v>538</v>
      </c>
    </row>
    <row r="4" spans="2:4" x14ac:dyDescent="0.3">
      <c r="B4" s="57"/>
      <c r="C4" s="57"/>
      <c r="D4" s="57"/>
    </row>
    <row r="5" spans="2:4" x14ac:dyDescent="0.3">
      <c r="B5" s="57" t="s">
        <v>531</v>
      </c>
      <c r="C5" s="57" t="s">
        <v>532</v>
      </c>
      <c r="D5" s="57" t="s">
        <v>533</v>
      </c>
    </row>
    <row r="6" spans="2:4" x14ac:dyDescent="0.3">
      <c r="B6" s="57" t="s">
        <v>535</v>
      </c>
      <c r="C6" s="63">
        <v>6.0830000000000002</v>
      </c>
      <c r="D6" s="63">
        <v>10.917</v>
      </c>
    </row>
    <row r="7" spans="2:4" x14ac:dyDescent="0.3">
      <c r="B7" s="57" t="s">
        <v>536</v>
      </c>
      <c r="C7" s="63">
        <v>9.1430000000000007</v>
      </c>
      <c r="D7" s="63">
        <v>7.8559999999999999</v>
      </c>
    </row>
    <row r="8" spans="2:4" x14ac:dyDescent="0.3">
      <c r="B8" s="57" t="s">
        <v>539</v>
      </c>
      <c r="C8" s="63">
        <v>7.6130000000000004</v>
      </c>
      <c r="D8" s="63">
        <v>9.3859999999999992</v>
      </c>
    </row>
    <row r="16" spans="2:4" x14ac:dyDescent="0.3">
      <c r="B16" t="s">
        <v>537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22"/>
  <sheetViews>
    <sheetView showGridLines="0" zoomScale="70" zoomScaleNormal="70" workbookViewId="0"/>
  </sheetViews>
  <sheetFormatPr defaultRowHeight="14.4" x14ac:dyDescent="0.3"/>
  <cols>
    <col min="3" max="3" width="32.44140625" bestFit="1" customWidth="1"/>
    <col min="4" max="7" width="14.5546875" customWidth="1"/>
  </cols>
  <sheetData>
    <row r="3" spans="2:7" x14ac:dyDescent="0.3">
      <c r="B3" s="57" t="s">
        <v>540</v>
      </c>
    </row>
    <row r="7" spans="2:7" ht="53.4" x14ac:dyDescent="0.3">
      <c r="C7" s="8"/>
      <c r="D7" s="64" t="s">
        <v>541</v>
      </c>
      <c r="E7" s="64" t="s">
        <v>541</v>
      </c>
      <c r="F7" s="64" t="s">
        <v>542</v>
      </c>
      <c r="G7" s="64" t="s">
        <v>542</v>
      </c>
    </row>
    <row r="8" spans="2:7" x14ac:dyDescent="0.3">
      <c r="C8" s="8" t="s">
        <v>543</v>
      </c>
      <c r="D8" s="64" t="s">
        <v>532</v>
      </c>
      <c r="E8" s="64" t="s">
        <v>533</v>
      </c>
      <c r="F8" s="64" t="s">
        <v>532</v>
      </c>
      <c r="G8" s="64" t="s">
        <v>533</v>
      </c>
    </row>
    <row r="9" spans="2:7" x14ac:dyDescent="0.3">
      <c r="C9" s="8" t="s">
        <v>544</v>
      </c>
      <c r="D9" s="8">
        <v>5.0000000000000001E-3</v>
      </c>
      <c r="E9" s="8">
        <v>8.3000000000000004E-2</v>
      </c>
      <c r="F9" s="8"/>
      <c r="G9" s="8">
        <v>0.30599999999999999</v>
      </c>
    </row>
    <row r="10" spans="2:7" x14ac:dyDescent="0.3">
      <c r="C10" s="8" t="s">
        <v>545</v>
      </c>
      <c r="D10" s="8">
        <v>6.9000000000000006E-2</v>
      </c>
      <c r="E10" s="8"/>
      <c r="F10" s="8">
        <v>0.21</v>
      </c>
      <c r="G10" s="8">
        <v>0.312</v>
      </c>
    </row>
    <row r="11" spans="2:7" x14ac:dyDescent="0.3">
      <c r="C11" s="8" t="s">
        <v>546</v>
      </c>
      <c r="D11" s="8">
        <v>0</v>
      </c>
      <c r="E11" s="8">
        <v>0.14099999999999999</v>
      </c>
      <c r="F11" s="8">
        <v>0.114</v>
      </c>
      <c r="G11" s="8">
        <v>1.06</v>
      </c>
    </row>
    <row r="12" spans="2:7" x14ac:dyDescent="0.3">
      <c r="C12" s="8" t="s">
        <v>547</v>
      </c>
      <c r="D12" s="8">
        <v>3.2429999999999999</v>
      </c>
      <c r="E12" s="8"/>
      <c r="F12" s="8">
        <v>0.94299999999999995</v>
      </c>
      <c r="G12" s="8"/>
    </row>
    <row r="13" spans="2:7" x14ac:dyDescent="0.3">
      <c r="C13" s="8"/>
      <c r="D13" s="8"/>
      <c r="E13" s="8"/>
      <c r="F13" s="8"/>
      <c r="G13" s="8"/>
    </row>
    <row r="14" spans="2:7" x14ac:dyDescent="0.3">
      <c r="C14" s="8"/>
      <c r="D14" s="8"/>
      <c r="E14" s="8"/>
      <c r="F14" s="8"/>
      <c r="G14" s="8"/>
    </row>
    <row r="15" spans="2:7" ht="53.4" x14ac:dyDescent="0.3">
      <c r="C15" s="8"/>
      <c r="D15" s="64" t="s">
        <v>541</v>
      </c>
      <c r="E15" s="64" t="s">
        <v>541</v>
      </c>
      <c r="F15" s="64" t="s">
        <v>542</v>
      </c>
      <c r="G15" s="64" t="s">
        <v>542</v>
      </c>
    </row>
    <row r="16" spans="2:7" x14ac:dyDescent="0.3">
      <c r="C16" s="8" t="s">
        <v>543</v>
      </c>
      <c r="D16" s="64" t="s">
        <v>532</v>
      </c>
      <c r="E16" s="64" t="s">
        <v>533</v>
      </c>
      <c r="F16" s="64" t="s">
        <v>532</v>
      </c>
      <c r="G16" s="64" t="s">
        <v>533</v>
      </c>
    </row>
    <row r="17" spans="3:7" x14ac:dyDescent="0.3">
      <c r="C17" s="8" t="s">
        <v>544</v>
      </c>
      <c r="D17" s="65">
        <v>1.5E-3</v>
      </c>
      <c r="E17" s="65">
        <v>0.36919999999999997</v>
      </c>
      <c r="F17" s="8"/>
      <c r="G17" s="65">
        <v>0.18240000000000001</v>
      </c>
    </row>
    <row r="18" spans="3:7" x14ac:dyDescent="0.3">
      <c r="C18" s="8" t="s">
        <v>545</v>
      </c>
      <c r="D18" s="65">
        <v>2.07E-2</v>
      </c>
      <c r="E18" s="8"/>
      <c r="F18" s="65">
        <v>0.16569999999999999</v>
      </c>
      <c r="G18" s="65">
        <v>0.18590000000000001</v>
      </c>
    </row>
    <row r="19" spans="3:7" x14ac:dyDescent="0.3">
      <c r="C19" s="8" t="s">
        <v>546</v>
      </c>
      <c r="D19" s="65">
        <v>1E-4</v>
      </c>
      <c r="E19" s="65">
        <v>0.63080000000000003</v>
      </c>
      <c r="F19" s="65">
        <v>0.09</v>
      </c>
      <c r="G19" s="65">
        <v>0.63170000000000004</v>
      </c>
    </row>
    <row r="20" spans="3:7" x14ac:dyDescent="0.3">
      <c r="C20" s="8" t="s">
        <v>547</v>
      </c>
      <c r="D20" s="65">
        <v>0.97770000000000001</v>
      </c>
      <c r="E20" s="8"/>
      <c r="F20" s="65">
        <v>0.74429999999999996</v>
      </c>
      <c r="G20" s="8"/>
    </row>
    <row r="22" spans="3:7" x14ac:dyDescent="0.3">
      <c r="C22" t="s">
        <v>537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65"/>
  <sheetViews>
    <sheetView showGridLines="0" zoomScale="70" zoomScaleNormal="70" workbookViewId="0">
      <selection sqref="A1:XFD1"/>
    </sheetView>
  </sheetViews>
  <sheetFormatPr defaultRowHeight="14.4" x14ac:dyDescent="0.3"/>
  <sheetData>
    <row r="3" spans="2:5" x14ac:dyDescent="0.3">
      <c r="B3" t="s">
        <v>548</v>
      </c>
    </row>
    <row r="5" spans="2:5" x14ac:dyDescent="0.3">
      <c r="B5" t="s">
        <v>2</v>
      </c>
      <c r="C5" t="s">
        <v>549</v>
      </c>
      <c r="D5" t="s">
        <v>550</v>
      </c>
      <c r="E5" t="s">
        <v>551</v>
      </c>
    </row>
    <row r="6" spans="2:5" x14ac:dyDescent="0.3">
      <c r="B6">
        <v>2009</v>
      </c>
      <c r="C6">
        <v>0.27</v>
      </c>
      <c r="D6">
        <v>0.24</v>
      </c>
      <c r="E6">
        <v>0.36</v>
      </c>
    </row>
    <row r="7" spans="2:5" x14ac:dyDescent="0.3">
      <c r="B7">
        <v>2010</v>
      </c>
      <c r="C7">
        <v>0.28000000000000003</v>
      </c>
      <c r="D7">
        <v>0.24</v>
      </c>
      <c r="E7">
        <v>0.36</v>
      </c>
    </row>
    <row r="8" spans="2:5" x14ac:dyDescent="0.3">
      <c r="B8">
        <v>2011</v>
      </c>
      <c r="C8">
        <v>0.33</v>
      </c>
      <c r="D8">
        <v>0.22</v>
      </c>
      <c r="E8">
        <v>0.4</v>
      </c>
    </row>
    <row r="9" spans="2:5" x14ac:dyDescent="0.3">
      <c r="B9">
        <v>2012</v>
      </c>
      <c r="C9">
        <v>0.3</v>
      </c>
      <c r="D9">
        <v>0.19</v>
      </c>
      <c r="E9">
        <v>0.41</v>
      </c>
    </row>
    <row r="10" spans="2:5" x14ac:dyDescent="0.3">
      <c r="B10">
        <v>2013</v>
      </c>
      <c r="C10">
        <v>0.35</v>
      </c>
      <c r="D10">
        <v>0.23</v>
      </c>
      <c r="E10">
        <v>0.41</v>
      </c>
    </row>
    <row r="11" spans="2:5" x14ac:dyDescent="0.3">
      <c r="B11">
        <v>2014</v>
      </c>
      <c r="C11">
        <v>0.3</v>
      </c>
      <c r="D11">
        <v>0.24</v>
      </c>
      <c r="E11">
        <v>0.54</v>
      </c>
    </row>
    <row r="12" spans="2:5" x14ac:dyDescent="0.3">
      <c r="B12">
        <v>2015</v>
      </c>
      <c r="C12">
        <v>0.47</v>
      </c>
      <c r="D12">
        <v>0.38</v>
      </c>
      <c r="E12">
        <v>0.53</v>
      </c>
    </row>
    <row r="13" spans="2:5" x14ac:dyDescent="0.3">
      <c r="B13">
        <v>2016</v>
      </c>
      <c r="C13">
        <v>0.33</v>
      </c>
      <c r="D13">
        <v>0.11</v>
      </c>
      <c r="E13">
        <v>0.43</v>
      </c>
    </row>
    <row r="15" spans="2:5" x14ac:dyDescent="0.3">
      <c r="D15" t="s">
        <v>552</v>
      </c>
    </row>
    <row r="17" spans="2:2" x14ac:dyDescent="0.3">
      <c r="B17" t="s">
        <v>395</v>
      </c>
    </row>
    <row r="50" spans="7:7" x14ac:dyDescent="0.3">
      <c r="G50" s="66"/>
    </row>
    <row r="51" spans="7:7" x14ac:dyDescent="0.3">
      <c r="G51" s="66"/>
    </row>
    <row r="52" spans="7:7" x14ac:dyDescent="0.3">
      <c r="G52" s="66"/>
    </row>
    <row r="53" spans="7:7" x14ac:dyDescent="0.3">
      <c r="G53" s="66"/>
    </row>
    <row r="54" spans="7:7" x14ac:dyDescent="0.3">
      <c r="G54" s="66"/>
    </row>
    <row r="55" spans="7:7" x14ac:dyDescent="0.3">
      <c r="G55" s="66"/>
    </row>
    <row r="56" spans="7:7" x14ac:dyDescent="0.3">
      <c r="G56" s="66"/>
    </row>
    <row r="58" spans="7:7" x14ac:dyDescent="0.3">
      <c r="G58" s="66"/>
    </row>
    <row r="59" spans="7:7" x14ac:dyDescent="0.3">
      <c r="G59" s="66"/>
    </row>
    <row r="60" spans="7:7" x14ac:dyDescent="0.3">
      <c r="G60" s="66"/>
    </row>
    <row r="61" spans="7:7" x14ac:dyDescent="0.3">
      <c r="G61" s="66"/>
    </row>
    <row r="62" spans="7:7" x14ac:dyDescent="0.3">
      <c r="G62" s="66"/>
    </row>
    <row r="63" spans="7:7" x14ac:dyDescent="0.3">
      <c r="G63" s="66"/>
    </row>
    <row r="64" spans="7:7" x14ac:dyDescent="0.3">
      <c r="G64" s="66"/>
    </row>
    <row r="65" spans="7:7" x14ac:dyDescent="0.3">
      <c r="G65" s="66"/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K31"/>
  <sheetViews>
    <sheetView showGridLines="0" zoomScale="70" zoomScaleNormal="70" workbookViewId="0">
      <selection sqref="A1:XFD1"/>
    </sheetView>
  </sheetViews>
  <sheetFormatPr defaultRowHeight="14.4" x14ac:dyDescent="0.3"/>
  <cols>
    <col min="3" max="3" width="23.44140625" customWidth="1"/>
  </cols>
  <sheetData>
    <row r="3" spans="2:11" x14ac:dyDescent="0.3">
      <c r="B3" t="s">
        <v>553</v>
      </c>
    </row>
    <row r="6" spans="2:11" x14ac:dyDescent="0.3">
      <c r="D6">
        <v>2009</v>
      </c>
      <c r="E6">
        <v>2010</v>
      </c>
      <c r="F6">
        <v>2011</v>
      </c>
      <c r="G6">
        <v>2012</v>
      </c>
      <c r="H6">
        <v>2013</v>
      </c>
      <c r="I6">
        <v>2014</v>
      </c>
      <c r="J6">
        <v>2015</v>
      </c>
      <c r="K6">
        <v>2016</v>
      </c>
    </row>
    <row r="7" spans="2:11" x14ac:dyDescent="0.3">
      <c r="C7" t="s">
        <v>554</v>
      </c>
      <c r="D7" s="4">
        <v>2175</v>
      </c>
      <c r="E7" s="4">
        <v>2117</v>
      </c>
      <c r="F7" s="4">
        <v>2145</v>
      </c>
      <c r="G7" s="4">
        <v>2085</v>
      </c>
      <c r="H7" s="4">
        <v>2316</v>
      </c>
      <c r="I7" s="4">
        <v>2817</v>
      </c>
      <c r="J7" s="4">
        <v>2847</v>
      </c>
      <c r="K7" s="4">
        <v>2480</v>
      </c>
    </row>
    <row r="9" spans="2:11" x14ac:dyDescent="0.3">
      <c r="C9" t="s">
        <v>555</v>
      </c>
      <c r="D9" s="4">
        <v>2007</v>
      </c>
      <c r="E9" s="4">
        <v>2055</v>
      </c>
      <c r="F9" s="4">
        <v>1972</v>
      </c>
      <c r="G9" s="4">
        <v>1961</v>
      </c>
      <c r="H9" s="4">
        <v>1895</v>
      </c>
      <c r="I9" s="4">
        <v>1707</v>
      </c>
      <c r="J9" s="4">
        <v>2744</v>
      </c>
      <c r="K9" s="4">
        <v>1990</v>
      </c>
    </row>
    <row r="10" spans="2:11" x14ac:dyDescent="0.3">
      <c r="C10" t="s">
        <v>556</v>
      </c>
      <c r="D10" s="4">
        <v>2237</v>
      </c>
      <c r="E10" s="4">
        <v>2171</v>
      </c>
      <c r="F10" s="4">
        <v>2270</v>
      </c>
      <c r="G10" s="4">
        <v>2230</v>
      </c>
      <c r="H10" s="4">
        <v>2770</v>
      </c>
      <c r="I10" s="4">
        <v>2918</v>
      </c>
      <c r="J10" s="4">
        <v>2951</v>
      </c>
      <c r="K10" s="4">
        <v>2819</v>
      </c>
    </row>
    <row r="11" spans="2:11" x14ac:dyDescent="0.3">
      <c r="D11" s="7"/>
      <c r="G11" s="6"/>
    </row>
    <row r="12" spans="2:11" x14ac:dyDescent="0.3">
      <c r="D12" s="7"/>
      <c r="F12" s="6"/>
    </row>
    <row r="13" spans="2:11" x14ac:dyDescent="0.3">
      <c r="D13" s="7"/>
      <c r="E13" s="5"/>
    </row>
    <row r="14" spans="2:11" x14ac:dyDescent="0.3">
      <c r="D14" s="7"/>
      <c r="G14" s="6"/>
    </row>
    <row r="15" spans="2:11" x14ac:dyDescent="0.3">
      <c r="D15" s="7"/>
      <c r="F15" s="6"/>
    </row>
    <row r="16" spans="2:11" x14ac:dyDescent="0.3">
      <c r="D16" s="7"/>
      <c r="E16" s="5"/>
    </row>
    <row r="17" spans="2:7" x14ac:dyDescent="0.3">
      <c r="D17" s="7"/>
      <c r="G17" s="6"/>
    </row>
    <row r="18" spans="2:7" x14ac:dyDescent="0.3">
      <c r="D18" s="7"/>
      <c r="F18" s="6"/>
    </row>
    <row r="19" spans="2:7" x14ac:dyDescent="0.3">
      <c r="D19" s="7"/>
      <c r="E19" s="5"/>
    </row>
    <row r="20" spans="2:7" x14ac:dyDescent="0.3">
      <c r="D20" s="7"/>
      <c r="G20" s="6"/>
    </row>
    <row r="21" spans="2:7" x14ac:dyDescent="0.3">
      <c r="D21" s="7"/>
      <c r="F21" s="6"/>
    </row>
    <row r="22" spans="2:7" x14ac:dyDescent="0.3">
      <c r="D22" s="7"/>
      <c r="E22" s="5"/>
    </row>
    <row r="23" spans="2:7" x14ac:dyDescent="0.3">
      <c r="D23" s="7"/>
      <c r="G23" s="6"/>
    </row>
    <row r="24" spans="2:7" x14ac:dyDescent="0.3">
      <c r="D24" s="7"/>
      <c r="F24" s="6"/>
    </row>
    <row r="25" spans="2:7" x14ac:dyDescent="0.3">
      <c r="D25" s="7"/>
      <c r="E25" s="5"/>
    </row>
    <row r="26" spans="2:7" x14ac:dyDescent="0.3">
      <c r="D26" s="7"/>
      <c r="G26" s="6"/>
    </row>
    <row r="27" spans="2:7" x14ac:dyDescent="0.3">
      <c r="D27" s="7"/>
      <c r="F27" s="6"/>
    </row>
    <row r="28" spans="2:7" x14ac:dyDescent="0.3">
      <c r="D28" s="7"/>
      <c r="E28" s="5"/>
    </row>
    <row r="29" spans="2:7" x14ac:dyDescent="0.3">
      <c r="D29" s="7"/>
      <c r="G29" s="6"/>
    </row>
    <row r="30" spans="2:7" x14ac:dyDescent="0.3">
      <c r="B30" t="s">
        <v>557</v>
      </c>
      <c r="D30" s="7"/>
      <c r="F30" s="6"/>
    </row>
    <row r="31" spans="2:7" x14ac:dyDescent="0.3">
      <c r="D31" s="7"/>
      <c r="E31" s="5"/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K29"/>
  <sheetViews>
    <sheetView showGridLines="0" zoomScale="70" zoomScaleNormal="70" workbookViewId="0">
      <selection sqref="A1:XFD1"/>
    </sheetView>
  </sheetViews>
  <sheetFormatPr defaultRowHeight="14.4" x14ac:dyDescent="0.3"/>
  <cols>
    <col min="2" max="2" width="5.33203125" customWidth="1"/>
    <col min="3" max="3" width="36.33203125" bestFit="1" customWidth="1"/>
    <col min="4" max="11" width="9" customWidth="1"/>
  </cols>
  <sheetData>
    <row r="3" spans="2:11" x14ac:dyDescent="0.3">
      <c r="B3" s="57" t="s">
        <v>558</v>
      </c>
      <c r="C3" s="57"/>
      <c r="D3" s="57"/>
      <c r="E3" s="57"/>
      <c r="F3" s="57"/>
      <c r="G3" s="57"/>
      <c r="H3" s="57"/>
      <c r="I3" s="57"/>
      <c r="J3" s="57"/>
      <c r="K3" s="57"/>
    </row>
    <row r="4" spans="2:11" x14ac:dyDescent="0.3">
      <c r="B4" s="57"/>
      <c r="C4" s="57"/>
      <c r="D4" s="57"/>
      <c r="E4" s="57"/>
      <c r="F4" s="57"/>
      <c r="G4" s="57"/>
      <c r="H4" s="57"/>
      <c r="I4" s="57"/>
      <c r="J4" s="57"/>
      <c r="K4" s="57"/>
    </row>
    <row r="5" spans="2:11" x14ac:dyDescent="0.3">
      <c r="B5" s="57"/>
      <c r="C5" s="57" t="s">
        <v>49</v>
      </c>
      <c r="D5" s="57">
        <v>2009</v>
      </c>
      <c r="E5" s="57">
        <v>2010</v>
      </c>
      <c r="F5" s="57">
        <v>2011</v>
      </c>
      <c r="G5" s="57">
        <v>2012</v>
      </c>
      <c r="H5" s="57">
        <v>2013</v>
      </c>
      <c r="I5" s="57">
        <v>2014</v>
      </c>
      <c r="J5" s="57">
        <v>2015</v>
      </c>
      <c r="K5" s="57">
        <v>2016</v>
      </c>
    </row>
    <row r="6" spans="2:11" x14ac:dyDescent="0.3">
      <c r="B6" s="57"/>
      <c r="C6" s="57" t="s">
        <v>559</v>
      </c>
      <c r="D6" s="67">
        <v>0.34062999999999999</v>
      </c>
      <c r="E6" s="67">
        <v>0.33921000000000001</v>
      </c>
      <c r="F6" s="67">
        <v>0.35499000000000003</v>
      </c>
      <c r="G6" s="67">
        <v>0.33044000000000001</v>
      </c>
      <c r="H6" s="67">
        <v>0.25728000000000001</v>
      </c>
      <c r="I6" s="67">
        <v>0.26640999999999998</v>
      </c>
      <c r="J6" s="67">
        <v>0.25556000000000001</v>
      </c>
      <c r="K6" s="67">
        <v>0.27206999999999998</v>
      </c>
    </row>
    <row r="7" spans="2:11" x14ac:dyDescent="0.3">
      <c r="B7" s="57"/>
      <c r="C7" s="57"/>
      <c r="D7" s="67"/>
      <c r="E7" s="67"/>
      <c r="F7" s="67"/>
      <c r="G7" s="67"/>
      <c r="H7" s="67"/>
      <c r="I7" s="67"/>
      <c r="J7" s="67"/>
      <c r="K7" s="67"/>
    </row>
    <row r="8" spans="2:11" x14ac:dyDescent="0.3">
      <c r="B8" s="57"/>
      <c r="C8" s="57" t="s">
        <v>560</v>
      </c>
      <c r="D8" s="67">
        <v>0.33139999999999997</v>
      </c>
      <c r="E8" s="67">
        <v>0.34029999999999999</v>
      </c>
      <c r="F8" s="67">
        <v>0.30609999999999998</v>
      </c>
      <c r="G8" s="67">
        <v>0.22559999999999999</v>
      </c>
      <c r="H8" s="67">
        <v>0.1983</v>
      </c>
      <c r="I8" s="67">
        <v>0.14460000000000001</v>
      </c>
      <c r="J8" s="67">
        <v>0.20630000000000001</v>
      </c>
      <c r="K8" s="67">
        <v>0.22289999999999999</v>
      </c>
    </row>
    <row r="9" spans="2:11" x14ac:dyDescent="0.3">
      <c r="B9" s="57"/>
      <c r="C9" s="57" t="s">
        <v>561</v>
      </c>
      <c r="D9" s="67">
        <v>0.47349999999999998</v>
      </c>
      <c r="E9" s="67">
        <v>0.4491</v>
      </c>
      <c r="F9" s="67">
        <v>0.54730000000000001</v>
      </c>
      <c r="G9" s="67">
        <v>0.51670000000000005</v>
      </c>
      <c r="H9" s="67">
        <v>0.3962</v>
      </c>
      <c r="I9" s="67">
        <v>0.35639999999999999</v>
      </c>
      <c r="J9" s="67">
        <v>0.31719999999999998</v>
      </c>
      <c r="K9" s="67">
        <v>0.29099999999999998</v>
      </c>
    </row>
    <row r="10" spans="2:11" x14ac:dyDescent="0.3">
      <c r="C10" t="s">
        <v>552</v>
      </c>
    </row>
    <row r="29" spans="3:3" x14ac:dyDescent="0.3">
      <c r="C29" t="s">
        <v>395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O11"/>
  <sheetViews>
    <sheetView showGridLines="0" zoomScale="70" zoomScaleNormal="70" workbookViewId="0">
      <selection sqref="A1:XFD1"/>
    </sheetView>
  </sheetViews>
  <sheetFormatPr defaultRowHeight="14.4" x14ac:dyDescent="0.3"/>
  <cols>
    <col min="3" max="3" width="33.6640625" bestFit="1" customWidth="1"/>
  </cols>
  <sheetData>
    <row r="3" spans="2:15" x14ac:dyDescent="0.3">
      <c r="B3" s="57" t="s">
        <v>562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</row>
    <row r="4" spans="2:15" x14ac:dyDescent="0.3">
      <c r="B4" s="57"/>
      <c r="C4" s="57"/>
      <c r="D4" s="57"/>
      <c r="E4" s="57"/>
      <c r="F4" s="57"/>
      <c r="G4" s="57"/>
      <c r="H4" s="57"/>
      <c r="I4" s="57"/>
      <c r="J4" s="57"/>
      <c r="K4" s="57"/>
      <c r="L4" s="57"/>
      <c r="M4" s="57"/>
      <c r="N4" s="57"/>
      <c r="O4" s="57"/>
    </row>
    <row r="5" spans="2:15" x14ac:dyDescent="0.3">
      <c r="B5" s="57"/>
      <c r="C5" s="57"/>
      <c r="D5" s="57">
        <v>2010</v>
      </c>
      <c r="E5" s="57">
        <v>2011</v>
      </c>
      <c r="F5" s="57">
        <v>2012</v>
      </c>
      <c r="G5" s="57">
        <v>2013</v>
      </c>
      <c r="H5" s="57">
        <v>2014</v>
      </c>
      <c r="I5" s="57">
        <v>2015</v>
      </c>
      <c r="J5" s="57">
        <v>2016</v>
      </c>
      <c r="K5" s="57">
        <v>2017</v>
      </c>
      <c r="L5" s="57">
        <v>2018</v>
      </c>
      <c r="M5" s="57">
        <v>2019</v>
      </c>
      <c r="N5" s="57">
        <v>2020</v>
      </c>
      <c r="O5" s="57">
        <v>2022</v>
      </c>
    </row>
    <row r="6" spans="2:15" x14ac:dyDescent="0.3">
      <c r="B6" s="57"/>
      <c r="C6" s="57" t="s">
        <v>214</v>
      </c>
      <c r="D6" s="57">
        <v>0.33069999999999999</v>
      </c>
      <c r="E6" s="57">
        <v>0.35260000000000002</v>
      </c>
      <c r="F6" s="57">
        <v>0.32450000000000001</v>
      </c>
      <c r="G6" s="57">
        <v>0.24809999999999999</v>
      </c>
      <c r="H6" s="57">
        <v>0.25480000000000003</v>
      </c>
      <c r="I6" s="57">
        <v>0.2492</v>
      </c>
      <c r="J6" s="57">
        <v>0.27210000000000001</v>
      </c>
      <c r="K6" s="57">
        <v>0.22309999999999999</v>
      </c>
      <c r="L6" s="57">
        <v>0.17549999999999999</v>
      </c>
      <c r="M6" s="57">
        <v>0.20130000000000001</v>
      </c>
      <c r="N6" s="57">
        <v>0.1181</v>
      </c>
      <c r="O6" s="57">
        <v>7.1999999999999995E-2</v>
      </c>
    </row>
    <row r="7" spans="2:15" x14ac:dyDescent="0.3">
      <c r="B7" s="57"/>
      <c r="C7" s="57" t="s">
        <v>563</v>
      </c>
      <c r="D7" s="57">
        <v>0.2576</v>
      </c>
      <c r="E7" s="57">
        <v>0.26190000000000002</v>
      </c>
      <c r="F7" s="57">
        <v>0.223</v>
      </c>
      <c r="G7" s="57">
        <v>0.1983</v>
      </c>
      <c r="H7" s="57">
        <v>0.13339999999999999</v>
      </c>
      <c r="I7" s="57">
        <v>0.17899999999999999</v>
      </c>
      <c r="J7" s="57">
        <v>0.21199999999999999</v>
      </c>
      <c r="K7" s="57">
        <v>0.16170000000000001</v>
      </c>
      <c r="L7" s="57">
        <v>0.12520000000000001</v>
      </c>
      <c r="M7" s="57">
        <v>0.17680000000000001</v>
      </c>
      <c r="N7" s="57">
        <v>6.1800000000000001E-2</v>
      </c>
      <c r="O7" s="57">
        <v>7.1999999999999995E-2</v>
      </c>
    </row>
    <row r="8" spans="2:15" x14ac:dyDescent="0.3">
      <c r="B8" s="57"/>
      <c r="C8" s="57" t="s">
        <v>564</v>
      </c>
      <c r="D8" s="57">
        <v>0.35299999999999998</v>
      </c>
      <c r="E8" s="57">
        <v>0.46150000000000002</v>
      </c>
      <c r="F8" s="57">
        <v>0.43940000000000001</v>
      </c>
      <c r="G8" s="57">
        <v>0.34060000000000001</v>
      </c>
      <c r="H8" s="57">
        <v>0.35639999999999999</v>
      </c>
      <c r="I8" s="57">
        <v>0.31719999999999998</v>
      </c>
      <c r="J8" s="57">
        <v>0.34179999999999999</v>
      </c>
      <c r="K8" s="57">
        <v>0.26290000000000002</v>
      </c>
      <c r="L8" s="57">
        <v>0.2707</v>
      </c>
      <c r="M8" s="57">
        <v>0.31190000000000001</v>
      </c>
      <c r="N8" s="57">
        <v>0.1434</v>
      </c>
      <c r="O8" s="57">
        <v>7.1999999999999995E-2</v>
      </c>
    </row>
    <row r="11" spans="2:15" x14ac:dyDescent="0.3">
      <c r="H11" s="9" t="s">
        <v>565</v>
      </c>
    </row>
  </sheetData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31"/>
  <sheetViews>
    <sheetView showGridLines="0" zoomScale="55" zoomScaleNormal="55" workbookViewId="0">
      <selection activeCell="D16" sqref="D16"/>
    </sheetView>
  </sheetViews>
  <sheetFormatPr defaultColWidth="8.88671875" defaultRowHeight="13.8" x14ac:dyDescent="0.25"/>
  <cols>
    <col min="1" max="3" width="8.88671875" style="57"/>
    <col min="4" max="4" width="17.6640625" style="57" bestFit="1" customWidth="1"/>
    <col min="5" max="5" width="13.6640625" style="57" bestFit="1" customWidth="1"/>
    <col min="6" max="16384" width="8.88671875" style="57"/>
  </cols>
  <sheetData>
    <row r="3" spans="2:5" x14ac:dyDescent="0.25">
      <c r="B3" s="57" t="s">
        <v>87</v>
      </c>
    </row>
    <row r="6" spans="2:5" x14ac:dyDescent="0.25">
      <c r="B6" s="57" t="s">
        <v>88</v>
      </c>
      <c r="C6" s="57" t="s">
        <v>2</v>
      </c>
      <c r="D6" s="57" t="s">
        <v>89</v>
      </c>
      <c r="E6" s="57" t="s">
        <v>90</v>
      </c>
    </row>
    <row r="7" spans="2:5" x14ac:dyDescent="0.25">
      <c r="B7" s="57" t="s">
        <v>28</v>
      </c>
      <c r="C7" s="57">
        <v>2010</v>
      </c>
      <c r="D7" s="67">
        <v>1.795244659</v>
      </c>
      <c r="E7" s="67">
        <v>84.2</v>
      </c>
    </row>
    <row r="8" spans="2:5" x14ac:dyDescent="0.25">
      <c r="B8" s="57" t="s">
        <v>94</v>
      </c>
      <c r="C8" s="57">
        <v>2010</v>
      </c>
      <c r="D8" s="67">
        <v>2</v>
      </c>
      <c r="E8" s="67">
        <v>79.900000000000006</v>
      </c>
    </row>
    <row r="9" spans="2:5" x14ac:dyDescent="0.25">
      <c r="B9" s="57" t="s">
        <v>25</v>
      </c>
      <c r="C9" s="57">
        <v>2010</v>
      </c>
      <c r="D9" s="67">
        <v>1.466</v>
      </c>
      <c r="E9" s="67">
        <v>75</v>
      </c>
    </row>
    <row r="10" spans="2:5" x14ac:dyDescent="0.25">
      <c r="B10" s="57" t="s">
        <v>29</v>
      </c>
      <c r="C10" s="57">
        <v>2010</v>
      </c>
      <c r="D10" s="67">
        <v>1.8</v>
      </c>
      <c r="E10" s="67">
        <v>80</v>
      </c>
    </row>
    <row r="11" spans="2:5" x14ac:dyDescent="0.25">
      <c r="B11" s="57" t="s">
        <v>27</v>
      </c>
      <c r="C11" s="57">
        <v>2010</v>
      </c>
      <c r="D11" s="67">
        <v>1.3</v>
      </c>
      <c r="E11" s="67">
        <v>77</v>
      </c>
    </row>
    <row r="12" spans="2:5" x14ac:dyDescent="0.25">
      <c r="B12" s="57" t="s">
        <v>96</v>
      </c>
      <c r="C12" s="57">
        <v>2010</v>
      </c>
      <c r="D12" s="67">
        <v>2.1</v>
      </c>
      <c r="E12" s="67">
        <v>95.6</v>
      </c>
    </row>
    <row r="13" spans="2:5" x14ac:dyDescent="0.25">
      <c r="B13" s="57" t="s">
        <v>97</v>
      </c>
      <c r="C13" s="57">
        <v>2010</v>
      </c>
      <c r="D13" s="67">
        <v>2.0499999999999998</v>
      </c>
      <c r="E13" s="67">
        <v>64.596834197000007</v>
      </c>
    </row>
    <row r="14" spans="2:5" x14ac:dyDescent="0.25">
      <c r="B14" s="57" t="s">
        <v>93</v>
      </c>
      <c r="C14" s="57">
        <v>2010</v>
      </c>
      <c r="D14" s="67">
        <v>1.4</v>
      </c>
      <c r="E14" s="67">
        <v>60</v>
      </c>
    </row>
    <row r="15" spans="2:5" x14ac:dyDescent="0.25">
      <c r="B15" s="57" t="s">
        <v>95</v>
      </c>
      <c r="C15" s="57">
        <v>2010</v>
      </c>
      <c r="D15" s="67">
        <v>2.1</v>
      </c>
      <c r="E15" s="67">
        <v>80</v>
      </c>
    </row>
    <row r="16" spans="2:5" x14ac:dyDescent="0.25">
      <c r="B16" s="57" t="s">
        <v>91</v>
      </c>
      <c r="C16" s="57">
        <v>2010</v>
      </c>
      <c r="D16" s="67">
        <v>2.4</v>
      </c>
      <c r="E16" s="67">
        <v>92</v>
      </c>
    </row>
    <row r="17" spans="2:5" x14ac:dyDescent="0.25">
      <c r="B17" s="57" t="s">
        <v>28</v>
      </c>
      <c r="C17" s="57">
        <v>2016</v>
      </c>
      <c r="D17" s="67">
        <v>2.02</v>
      </c>
      <c r="E17" s="67">
        <v>103</v>
      </c>
    </row>
    <row r="18" spans="2:5" x14ac:dyDescent="0.25">
      <c r="B18" s="57" t="s">
        <v>94</v>
      </c>
      <c r="C18" s="57">
        <v>2016</v>
      </c>
      <c r="D18" s="67">
        <v>2.83</v>
      </c>
      <c r="E18" s="67">
        <v>109</v>
      </c>
    </row>
    <row r="19" spans="2:5" x14ac:dyDescent="0.25">
      <c r="B19" s="57" t="s">
        <v>25</v>
      </c>
      <c r="C19" s="57">
        <v>2016</v>
      </c>
      <c r="D19" s="67">
        <v>1.82</v>
      </c>
      <c r="E19" s="67">
        <v>99</v>
      </c>
    </row>
    <row r="20" spans="2:5" x14ac:dyDescent="0.25">
      <c r="B20" s="57" t="s">
        <v>29</v>
      </c>
      <c r="C20" s="57">
        <v>2016</v>
      </c>
      <c r="D20" s="67">
        <v>2.4</v>
      </c>
      <c r="E20" s="67">
        <v>106</v>
      </c>
    </row>
    <row r="21" spans="2:5" x14ac:dyDescent="0.25">
      <c r="B21" s="57" t="s">
        <v>27</v>
      </c>
      <c r="C21" s="57">
        <v>2016</v>
      </c>
      <c r="D21" s="67">
        <v>1.75</v>
      </c>
      <c r="E21" s="67">
        <v>96</v>
      </c>
    </row>
    <row r="22" spans="2:5" x14ac:dyDescent="0.25">
      <c r="B22" s="57" t="s">
        <v>96</v>
      </c>
      <c r="C22" s="57">
        <v>2016</v>
      </c>
      <c r="D22" s="67">
        <v>2.9790000000000001</v>
      </c>
      <c r="E22" s="67">
        <v>112.60684716900001</v>
      </c>
    </row>
    <row r="23" spans="2:5" x14ac:dyDescent="0.25">
      <c r="B23" s="57" t="s">
        <v>97</v>
      </c>
      <c r="C23" s="57">
        <v>2016</v>
      </c>
      <c r="D23" s="67">
        <v>2.2000000000000002</v>
      </c>
      <c r="E23" s="67">
        <v>95</v>
      </c>
    </row>
    <row r="24" spans="2:5" x14ac:dyDescent="0.25">
      <c r="B24" s="57" t="s">
        <v>93</v>
      </c>
      <c r="C24" s="57">
        <v>2016</v>
      </c>
      <c r="D24" s="67">
        <v>2.5</v>
      </c>
      <c r="E24" s="67">
        <v>92</v>
      </c>
    </row>
    <row r="25" spans="2:5" x14ac:dyDescent="0.25">
      <c r="B25" s="57" t="s">
        <v>95</v>
      </c>
      <c r="C25" s="57">
        <v>2016</v>
      </c>
      <c r="D25" s="67">
        <v>2.4</v>
      </c>
      <c r="E25" s="67">
        <v>95</v>
      </c>
    </row>
    <row r="26" spans="2:5" x14ac:dyDescent="0.25">
      <c r="B26" s="57" t="s">
        <v>91</v>
      </c>
      <c r="C26" s="57">
        <v>2016</v>
      </c>
      <c r="D26" s="67">
        <v>2.67</v>
      </c>
      <c r="E26" s="67">
        <v>105</v>
      </c>
    </row>
    <row r="27" spans="2:5" x14ac:dyDescent="0.25">
      <c r="B27" s="57" t="s">
        <v>92</v>
      </c>
      <c r="C27" s="57">
        <v>2010</v>
      </c>
      <c r="D27" s="67">
        <v>1.84</v>
      </c>
      <c r="E27" s="67">
        <v>86.5</v>
      </c>
    </row>
    <row r="28" spans="2:5" x14ac:dyDescent="0.25">
      <c r="B28" s="57" t="s">
        <v>92</v>
      </c>
      <c r="C28" s="57">
        <v>2016</v>
      </c>
      <c r="D28" s="67">
        <v>2.9</v>
      </c>
      <c r="E28" s="67">
        <v>112.6</v>
      </c>
    </row>
    <row r="31" spans="2:5" x14ac:dyDescent="0.25">
      <c r="B31" s="57" t="s">
        <v>573</v>
      </c>
    </row>
  </sheetData>
  <pageMargins left="0.7" right="0.7" top="0.75" bottom="0.75" header="0.3" footer="0.3"/>
  <pageSetup paperSize="9" orientation="portrait" r:id="rId1"/>
  <drawing r:id="rId2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N139"/>
  <sheetViews>
    <sheetView showGridLines="0" zoomScale="55" zoomScaleNormal="55" workbookViewId="0">
      <selection activeCell="L12" sqref="L12"/>
    </sheetView>
  </sheetViews>
  <sheetFormatPr defaultColWidth="8.88671875" defaultRowHeight="13.8" x14ac:dyDescent="0.25"/>
  <cols>
    <col min="1" max="1" width="8.88671875" style="57"/>
    <col min="2" max="2" width="11" style="57" bestFit="1" customWidth="1"/>
    <col min="3" max="5" width="9" style="57" bestFit="1" customWidth="1"/>
    <col min="6" max="8" width="9" style="84" bestFit="1" customWidth="1"/>
    <col min="9" max="10" width="9" style="57" bestFit="1" customWidth="1"/>
    <col min="11" max="11" width="8.88671875" style="57"/>
    <col min="12" max="12" width="23.109375" style="57" customWidth="1"/>
    <col min="13" max="13" width="9.6640625" style="57" bestFit="1" customWidth="1"/>
    <col min="14" max="14" width="10.33203125" style="57" customWidth="1"/>
    <col min="15" max="16384" width="8.88671875" style="57"/>
  </cols>
  <sheetData>
    <row r="3" spans="2:14" x14ac:dyDescent="0.25">
      <c r="B3" s="57" t="s">
        <v>106</v>
      </c>
    </row>
    <row r="5" spans="2:14" x14ac:dyDescent="0.25">
      <c r="C5" s="87" t="s">
        <v>28</v>
      </c>
      <c r="D5" s="87"/>
      <c r="E5" s="87"/>
    </row>
    <row r="6" spans="2:14" x14ac:dyDescent="0.25">
      <c r="C6" s="57" t="s">
        <v>103</v>
      </c>
      <c r="D6" s="57" t="s">
        <v>104</v>
      </c>
      <c r="E6" s="57" t="s">
        <v>105</v>
      </c>
      <c r="F6" s="85" t="s">
        <v>98</v>
      </c>
      <c r="G6" s="85" t="s">
        <v>99</v>
      </c>
      <c r="H6" s="85" t="s">
        <v>100</v>
      </c>
      <c r="I6" s="57" t="s">
        <v>101</v>
      </c>
      <c r="J6" s="57" t="s">
        <v>102</v>
      </c>
    </row>
    <row r="8" spans="2:14" x14ac:dyDescent="0.25">
      <c r="M8" s="57" t="s">
        <v>107</v>
      </c>
      <c r="N8" s="57" t="s">
        <v>108</v>
      </c>
    </row>
    <row r="9" spans="2:14" x14ac:dyDescent="0.25">
      <c r="B9" s="79">
        <v>35462</v>
      </c>
      <c r="C9" s="57">
        <v>1755.4084538547424</v>
      </c>
      <c r="L9" s="57" t="s">
        <v>98</v>
      </c>
      <c r="M9" s="57" t="s">
        <v>109</v>
      </c>
      <c r="N9" s="61">
        <v>0.49</v>
      </c>
    </row>
    <row r="10" spans="2:14" x14ac:dyDescent="0.25">
      <c r="B10" s="79">
        <v>35765</v>
      </c>
      <c r="C10" s="57">
        <v>1367.3376776651924</v>
      </c>
      <c r="L10" s="57" t="s">
        <v>99</v>
      </c>
      <c r="M10" s="57" t="s">
        <v>109</v>
      </c>
      <c r="N10" s="61">
        <v>0.53</v>
      </c>
    </row>
    <row r="11" spans="2:14" x14ac:dyDescent="0.25">
      <c r="B11" s="79">
        <v>35796</v>
      </c>
      <c r="C11" s="57">
        <v>1338.87763489995</v>
      </c>
      <c r="L11" s="57" t="s">
        <v>100</v>
      </c>
      <c r="M11" s="57" t="s">
        <v>109</v>
      </c>
      <c r="N11" s="61">
        <v>0.41</v>
      </c>
    </row>
    <row r="12" spans="2:14" x14ac:dyDescent="0.25">
      <c r="B12" s="79">
        <v>35916</v>
      </c>
      <c r="D12" s="57">
        <v>1130.2428448553321</v>
      </c>
      <c r="L12" s="57" t="s">
        <v>101</v>
      </c>
      <c r="M12" s="57" t="s">
        <v>113</v>
      </c>
      <c r="N12" s="61">
        <v>0.37</v>
      </c>
    </row>
    <row r="13" spans="2:14" x14ac:dyDescent="0.25">
      <c r="B13" s="79">
        <v>35916</v>
      </c>
      <c r="D13" s="57">
        <v>1292.7614238541378</v>
      </c>
      <c r="L13" s="57" t="s">
        <v>110</v>
      </c>
      <c r="M13" s="57" t="s">
        <v>114</v>
      </c>
      <c r="N13" s="61">
        <v>0.44</v>
      </c>
    </row>
    <row r="14" spans="2:14" x14ac:dyDescent="0.25">
      <c r="B14" s="79">
        <v>36008</v>
      </c>
      <c r="D14" s="57">
        <v>1058.1876321759917</v>
      </c>
      <c r="L14" s="57" t="s">
        <v>111</v>
      </c>
      <c r="M14" s="57" t="s">
        <v>115</v>
      </c>
      <c r="N14" s="61">
        <v>0.21</v>
      </c>
    </row>
    <row r="15" spans="2:14" x14ac:dyDescent="0.25">
      <c r="B15" s="79">
        <v>36008</v>
      </c>
      <c r="D15" s="57">
        <v>1058.1876321759917</v>
      </c>
      <c r="L15" s="57" t="s">
        <v>112</v>
      </c>
      <c r="M15" s="57" t="s">
        <v>116</v>
      </c>
      <c r="N15" s="61">
        <v>0.56000000000000005</v>
      </c>
    </row>
    <row r="16" spans="2:14" x14ac:dyDescent="0.25">
      <c r="B16" s="79">
        <v>36100</v>
      </c>
      <c r="D16" s="57">
        <v>1312.8734918091716</v>
      </c>
      <c r="L16" s="57" t="s">
        <v>102</v>
      </c>
      <c r="M16" s="57" t="s">
        <v>117</v>
      </c>
      <c r="N16" s="61">
        <v>0.48</v>
      </c>
    </row>
    <row r="17" spans="2:5" x14ac:dyDescent="0.25">
      <c r="B17" s="79">
        <v>36100</v>
      </c>
      <c r="E17" s="57">
        <v>1175.0718848444685</v>
      </c>
    </row>
    <row r="18" spans="2:5" x14ac:dyDescent="0.25">
      <c r="B18" s="79">
        <v>36708</v>
      </c>
      <c r="E18" s="57">
        <v>647.94032220616532</v>
      </c>
    </row>
    <row r="19" spans="2:5" x14ac:dyDescent="0.25">
      <c r="B19" s="79">
        <v>36861</v>
      </c>
      <c r="E19" s="57">
        <v>900.56596575619244</v>
      </c>
    </row>
    <row r="20" spans="2:5" x14ac:dyDescent="0.25">
      <c r="B20" s="79">
        <v>36951</v>
      </c>
      <c r="D20" s="57">
        <v>1045.045117050104</v>
      </c>
    </row>
    <row r="21" spans="2:5" x14ac:dyDescent="0.25">
      <c r="B21" s="79">
        <v>36982</v>
      </c>
      <c r="E21" s="57">
        <v>668.23436827137971</v>
      </c>
    </row>
    <row r="22" spans="2:5" x14ac:dyDescent="0.25">
      <c r="B22" s="79">
        <v>37288</v>
      </c>
      <c r="D22" s="57">
        <v>872.62915181019719</v>
      </c>
    </row>
    <row r="23" spans="2:5" x14ac:dyDescent="0.25">
      <c r="B23" s="79">
        <v>37347</v>
      </c>
      <c r="E23" s="57">
        <v>662.00162183348846</v>
      </c>
    </row>
    <row r="24" spans="2:5" x14ac:dyDescent="0.25">
      <c r="B24" s="79">
        <v>37377</v>
      </c>
      <c r="D24" s="57">
        <v>791.86775854510176</v>
      </c>
    </row>
    <row r="25" spans="2:5" x14ac:dyDescent="0.25">
      <c r="B25" s="79">
        <v>37408</v>
      </c>
      <c r="E25" s="57">
        <v>887.96791551386252</v>
      </c>
    </row>
    <row r="26" spans="2:5" x14ac:dyDescent="0.25">
      <c r="B26" s="79">
        <v>37469</v>
      </c>
      <c r="D26" s="57">
        <v>792.77620972828947</v>
      </c>
    </row>
    <row r="27" spans="2:5" x14ac:dyDescent="0.25">
      <c r="B27" s="79">
        <v>37591</v>
      </c>
      <c r="E27" s="57">
        <v>898.63914295529617</v>
      </c>
    </row>
    <row r="28" spans="2:5" x14ac:dyDescent="0.25">
      <c r="B28" s="79">
        <v>37742</v>
      </c>
      <c r="D28" s="57">
        <v>1080.4432104286861</v>
      </c>
    </row>
    <row r="29" spans="2:5" x14ac:dyDescent="0.25">
      <c r="B29" s="79">
        <v>37773</v>
      </c>
      <c r="E29" s="57">
        <v>1043.0219474960847</v>
      </c>
    </row>
    <row r="30" spans="2:5" x14ac:dyDescent="0.25">
      <c r="B30" s="79">
        <v>37803</v>
      </c>
      <c r="D30" s="57">
        <v>1112.2995824164348</v>
      </c>
    </row>
    <row r="31" spans="2:5" x14ac:dyDescent="0.25">
      <c r="B31" s="79">
        <v>38322</v>
      </c>
      <c r="E31" s="57">
        <v>1069.2216338838853</v>
      </c>
    </row>
    <row r="32" spans="2:5" x14ac:dyDescent="0.25">
      <c r="B32" s="79">
        <v>38200</v>
      </c>
      <c r="D32" s="57">
        <v>1119.1663137458706</v>
      </c>
    </row>
    <row r="33" spans="2:10" x14ac:dyDescent="0.25">
      <c r="B33" s="79">
        <v>38412</v>
      </c>
      <c r="D33" s="57">
        <v>1223.2000649227627</v>
      </c>
    </row>
    <row r="34" spans="2:10" x14ac:dyDescent="0.25">
      <c r="B34" s="79">
        <v>38473</v>
      </c>
      <c r="D34" s="57">
        <v>1420.1932313021587</v>
      </c>
    </row>
    <row r="35" spans="2:10" x14ac:dyDescent="0.25">
      <c r="B35" s="79">
        <v>38657</v>
      </c>
      <c r="E35" s="57">
        <v>1396.4440922282852</v>
      </c>
      <c r="J35" s="57">
        <v>1348.7603968331293</v>
      </c>
    </row>
    <row r="36" spans="2:10" x14ac:dyDescent="0.25">
      <c r="B36" s="79">
        <v>38718</v>
      </c>
      <c r="E36" s="57">
        <v>1428.8696338504358</v>
      </c>
      <c r="I36" s="57">
        <v>1026.3377149649743</v>
      </c>
      <c r="J36" s="57">
        <v>1290.6686527169695</v>
      </c>
    </row>
    <row r="37" spans="2:10" x14ac:dyDescent="0.25">
      <c r="B37" s="79">
        <v>38838</v>
      </c>
      <c r="E37" s="57">
        <v>1413.7647025150027</v>
      </c>
      <c r="I37" s="57">
        <v>1026.3377149649743</v>
      </c>
      <c r="J37" s="57">
        <v>1290.6686527169695</v>
      </c>
    </row>
    <row r="38" spans="2:10" x14ac:dyDescent="0.25">
      <c r="B38" s="79">
        <v>38869</v>
      </c>
      <c r="E38" s="57">
        <v>1290.3760243179145</v>
      </c>
      <c r="I38" s="57">
        <v>1026.3377149649743</v>
      </c>
      <c r="J38" s="57">
        <v>1290.6686527169695</v>
      </c>
    </row>
    <row r="39" spans="2:10" x14ac:dyDescent="0.25">
      <c r="B39" s="79">
        <v>38899</v>
      </c>
      <c r="E39" s="57">
        <v>1332.6059663509104</v>
      </c>
      <c r="I39" s="57">
        <v>1026.3377149649743</v>
      </c>
      <c r="J39" s="57">
        <v>1290.6686527169695</v>
      </c>
    </row>
    <row r="40" spans="2:10" x14ac:dyDescent="0.25">
      <c r="B40" s="79">
        <v>38899</v>
      </c>
      <c r="E40" s="57">
        <v>1270.4921162818505</v>
      </c>
      <c r="I40" s="57">
        <v>1026.3377149649743</v>
      </c>
      <c r="J40" s="57">
        <v>1290.6686527169695</v>
      </c>
    </row>
    <row r="41" spans="2:10" x14ac:dyDescent="0.25">
      <c r="B41" s="79">
        <v>38961</v>
      </c>
      <c r="E41" s="57">
        <v>1233.6697490572662</v>
      </c>
      <c r="I41" s="57">
        <v>1026.3377149649743</v>
      </c>
      <c r="J41" s="57">
        <v>1290.6686527169695</v>
      </c>
    </row>
    <row r="42" spans="2:10" x14ac:dyDescent="0.25">
      <c r="B42" s="79">
        <v>38961</v>
      </c>
      <c r="D42" s="57">
        <v>1695.7725437284266</v>
      </c>
      <c r="I42" s="57">
        <v>1026.3377149649743</v>
      </c>
      <c r="J42" s="57">
        <v>1290.6686527169695</v>
      </c>
    </row>
    <row r="43" spans="2:10" x14ac:dyDescent="0.25">
      <c r="B43" s="79">
        <v>39142</v>
      </c>
      <c r="E43" s="57">
        <v>1397.4071220322944</v>
      </c>
      <c r="I43" s="57">
        <v>1045.8746075532711</v>
      </c>
      <c r="J43" s="57">
        <v>1527.5160265821548</v>
      </c>
    </row>
    <row r="44" spans="2:10" x14ac:dyDescent="0.25">
      <c r="B44" s="79">
        <v>39142</v>
      </c>
      <c r="E44" s="57">
        <v>1473.1701587689854</v>
      </c>
      <c r="I44" s="57">
        <v>1045.8746075532711</v>
      </c>
      <c r="J44" s="57">
        <v>1527.5160265821548</v>
      </c>
    </row>
    <row r="45" spans="2:10" x14ac:dyDescent="0.25">
      <c r="B45" s="79">
        <v>39142</v>
      </c>
      <c r="D45" s="57">
        <v>1246.7063539699884</v>
      </c>
      <c r="I45" s="57">
        <v>1045.8746075532711</v>
      </c>
      <c r="J45" s="57">
        <v>1527.5160265821548</v>
      </c>
    </row>
    <row r="46" spans="2:10" x14ac:dyDescent="0.25">
      <c r="B46" s="79">
        <v>39173</v>
      </c>
      <c r="D46" s="57">
        <v>1276.2994659161225</v>
      </c>
      <c r="I46" s="57">
        <v>1045.8746075532711</v>
      </c>
      <c r="J46" s="57">
        <v>1527.5160265821548</v>
      </c>
    </row>
    <row r="47" spans="2:10" x14ac:dyDescent="0.25">
      <c r="B47" s="79">
        <v>39203</v>
      </c>
      <c r="E47" s="57">
        <v>1110.0365182255098</v>
      </c>
      <c r="I47" s="57">
        <v>1045.8746075532711</v>
      </c>
      <c r="J47" s="57">
        <v>1527.5160265821548</v>
      </c>
    </row>
    <row r="48" spans="2:10" x14ac:dyDescent="0.25">
      <c r="B48" s="79">
        <v>39234</v>
      </c>
      <c r="E48" s="57">
        <v>1523.1307849866112</v>
      </c>
      <c r="I48" s="57">
        <v>1045.8746075532711</v>
      </c>
      <c r="J48" s="57">
        <v>1527.5160265821548</v>
      </c>
    </row>
    <row r="49" spans="2:10" x14ac:dyDescent="0.25">
      <c r="B49" s="79">
        <v>39234</v>
      </c>
      <c r="E49" s="57">
        <v>1692.8471789080361</v>
      </c>
      <c r="I49" s="57">
        <v>1045.8746075532711</v>
      </c>
      <c r="J49" s="57">
        <v>1527.5160265821548</v>
      </c>
    </row>
    <row r="50" spans="2:10" x14ac:dyDescent="0.25">
      <c r="B50" s="79">
        <v>39234</v>
      </c>
      <c r="E50" s="57">
        <v>1431.5138956641083</v>
      </c>
      <c r="I50" s="57">
        <v>1045.8746075532711</v>
      </c>
      <c r="J50" s="57">
        <v>1527.5160265821548</v>
      </c>
    </row>
    <row r="51" spans="2:10" x14ac:dyDescent="0.25">
      <c r="B51" s="79">
        <v>39234</v>
      </c>
      <c r="E51" s="57">
        <v>1268.821205299743</v>
      </c>
      <c r="I51" s="57">
        <v>1045.8746075532711</v>
      </c>
      <c r="J51" s="57">
        <v>1527.5160265821548</v>
      </c>
    </row>
    <row r="52" spans="2:10" x14ac:dyDescent="0.25">
      <c r="B52" s="79">
        <v>39264</v>
      </c>
      <c r="C52" s="57">
        <v>1677.7039541043744</v>
      </c>
      <c r="I52" s="57">
        <v>1045.8746075532711</v>
      </c>
      <c r="J52" s="57">
        <v>1527.5160265821548</v>
      </c>
    </row>
    <row r="53" spans="2:10" x14ac:dyDescent="0.25">
      <c r="B53" s="79">
        <v>39295</v>
      </c>
      <c r="C53" s="57">
        <v>2158.1821162147958</v>
      </c>
      <c r="I53" s="57">
        <v>1045.8746075532711</v>
      </c>
      <c r="J53" s="57">
        <v>1527.5160265821548</v>
      </c>
    </row>
    <row r="54" spans="2:10" x14ac:dyDescent="0.25">
      <c r="B54" s="79">
        <v>39326</v>
      </c>
      <c r="E54" s="57">
        <v>1503.0046394524422</v>
      </c>
      <c r="I54" s="57">
        <v>1045.8746075532711</v>
      </c>
      <c r="J54" s="57">
        <v>1527.5160265821548</v>
      </c>
    </row>
    <row r="55" spans="2:10" x14ac:dyDescent="0.25">
      <c r="B55" s="79">
        <v>39326</v>
      </c>
      <c r="E55" s="57">
        <v>1521.2228775064111</v>
      </c>
      <c r="I55" s="57">
        <v>1045.8746075532711</v>
      </c>
      <c r="J55" s="57">
        <v>1527.5160265821548</v>
      </c>
    </row>
    <row r="56" spans="2:10" x14ac:dyDescent="0.25">
      <c r="B56" s="79">
        <v>39356</v>
      </c>
      <c r="E56" s="57">
        <v>1591.7906576654016</v>
      </c>
      <c r="I56" s="57">
        <v>1045.8746075532711</v>
      </c>
      <c r="J56" s="57">
        <v>1527.5160265821548</v>
      </c>
    </row>
    <row r="57" spans="2:10" x14ac:dyDescent="0.25">
      <c r="B57" s="79">
        <v>39356</v>
      </c>
      <c r="E57" s="57">
        <v>1658.3552121577188</v>
      </c>
      <c r="I57" s="57">
        <v>1045.8746075532711</v>
      </c>
      <c r="J57" s="57">
        <v>1527.5160265821548</v>
      </c>
    </row>
    <row r="58" spans="2:10" x14ac:dyDescent="0.25">
      <c r="B58" s="79">
        <v>39387</v>
      </c>
      <c r="E58" s="57">
        <v>1668.5056211787671</v>
      </c>
      <c r="I58" s="57">
        <v>1045.8746075532711</v>
      </c>
      <c r="J58" s="57">
        <v>1527.5160265821548</v>
      </c>
    </row>
    <row r="59" spans="2:10" x14ac:dyDescent="0.25">
      <c r="B59" s="79">
        <v>39417</v>
      </c>
      <c r="E59" s="57">
        <v>1477.5805027538383</v>
      </c>
      <c r="I59" s="57">
        <v>1045.8746075532711</v>
      </c>
      <c r="J59" s="57">
        <v>1527.5160265821548</v>
      </c>
    </row>
    <row r="60" spans="2:10" x14ac:dyDescent="0.25">
      <c r="B60" s="79">
        <v>39448</v>
      </c>
      <c r="D60" s="57">
        <v>1867.6950509115304</v>
      </c>
      <c r="F60" s="85"/>
      <c r="G60" s="85"/>
      <c r="H60" s="85"/>
      <c r="I60" s="57">
        <v>1004.61376387685</v>
      </c>
      <c r="J60" s="57">
        <v>1734.2777535835214</v>
      </c>
    </row>
    <row r="61" spans="2:10" x14ac:dyDescent="0.25">
      <c r="B61" s="79">
        <v>39448</v>
      </c>
      <c r="E61" s="57">
        <v>1416.6376296355661</v>
      </c>
      <c r="F61" s="85"/>
      <c r="G61" s="85"/>
      <c r="H61" s="85"/>
      <c r="I61" s="57">
        <v>1004.61376387685</v>
      </c>
      <c r="J61" s="57">
        <v>1734.2777535835214</v>
      </c>
    </row>
    <row r="62" spans="2:10" x14ac:dyDescent="0.25">
      <c r="B62" s="79">
        <v>39479</v>
      </c>
      <c r="E62" s="57">
        <v>1585.2041936915766</v>
      </c>
      <c r="F62" s="85"/>
      <c r="G62" s="85"/>
      <c r="H62" s="85"/>
      <c r="I62" s="57">
        <v>1004.61376387685</v>
      </c>
      <c r="J62" s="57">
        <v>1734.2777535835214</v>
      </c>
    </row>
    <row r="63" spans="2:10" x14ac:dyDescent="0.25">
      <c r="B63" s="79">
        <v>39508</v>
      </c>
      <c r="E63" s="57">
        <v>1505.771841246994</v>
      </c>
      <c r="F63" s="85"/>
      <c r="G63" s="85"/>
      <c r="H63" s="85"/>
      <c r="I63" s="57">
        <v>1004.61376387685</v>
      </c>
      <c r="J63" s="57">
        <v>1734.2777535835214</v>
      </c>
    </row>
    <row r="64" spans="2:10" x14ac:dyDescent="0.25">
      <c r="B64" s="79">
        <v>39539</v>
      </c>
      <c r="E64" s="57">
        <v>1989.8146556724375</v>
      </c>
      <c r="F64" s="85"/>
      <c r="G64" s="85"/>
      <c r="H64" s="85"/>
      <c r="I64" s="57">
        <v>1004.61376387685</v>
      </c>
      <c r="J64" s="57">
        <v>1734.2777535835214</v>
      </c>
    </row>
    <row r="65" spans="2:10" x14ac:dyDescent="0.25">
      <c r="B65" s="79">
        <v>39539</v>
      </c>
      <c r="C65" s="57">
        <v>2255.0026816011459</v>
      </c>
      <c r="F65" s="85"/>
      <c r="G65" s="85"/>
      <c r="H65" s="85"/>
      <c r="I65" s="57">
        <v>1004.61376387685</v>
      </c>
      <c r="J65" s="57">
        <v>1734.2777535835214</v>
      </c>
    </row>
    <row r="66" spans="2:10" x14ac:dyDescent="0.25">
      <c r="B66" s="79">
        <v>39600</v>
      </c>
      <c r="E66" s="57">
        <v>1838.5034582961314</v>
      </c>
      <c r="F66" s="85"/>
      <c r="G66" s="85"/>
      <c r="H66" s="85"/>
      <c r="I66" s="57">
        <v>1004.61376387685</v>
      </c>
      <c r="J66" s="57">
        <v>1734.2777535835214</v>
      </c>
    </row>
    <row r="67" spans="2:10" x14ac:dyDescent="0.25">
      <c r="B67" s="79">
        <v>39661</v>
      </c>
      <c r="C67" s="57">
        <v>1717.5400236657713</v>
      </c>
      <c r="F67" s="85"/>
      <c r="G67" s="85"/>
      <c r="H67" s="85"/>
      <c r="I67" s="57">
        <v>1004.61376387685</v>
      </c>
      <c r="J67" s="57">
        <v>1734.2777535835214</v>
      </c>
    </row>
    <row r="68" spans="2:10" x14ac:dyDescent="0.25">
      <c r="B68" s="79">
        <v>39722</v>
      </c>
      <c r="D68" s="57">
        <v>1638.2070909418467</v>
      </c>
      <c r="F68" s="85"/>
      <c r="G68" s="85"/>
      <c r="H68" s="85"/>
      <c r="I68" s="57">
        <v>1004.61376387685</v>
      </c>
      <c r="J68" s="57">
        <v>1734.2777535835214</v>
      </c>
    </row>
    <row r="69" spans="2:10" x14ac:dyDescent="0.25">
      <c r="B69" s="79">
        <v>39753</v>
      </c>
      <c r="D69" s="57">
        <v>1663.7070502261943</v>
      </c>
      <c r="F69" s="85"/>
      <c r="G69" s="85"/>
      <c r="H69" s="85"/>
      <c r="I69" s="57">
        <v>1004.61376387685</v>
      </c>
      <c r="J69" s="57">
        <v>1734.2777535835214</v>
      </c>
    </row>
    <row r="70" spans="2:10" x14ac:dyDescent="0.25">
      <c r="B70" s="79">
        <v>39753</v>
      </c>
      <c r="E70" s="57">
        <v>1237.2041362153473</v>
      </c>
      <c r="F70" s="85"/>
      <c r="G70" s="85"/>
      <c r="H70" s="85"/>
      <c r="I70" s="57">
        <v>1004.61376387685</v>
      </c>
      <c r="J70" s="57">
        <v>1734.2777535835214</v>
      </c>
    </row>
    <row r="71" spans="2:10" x14ac:dyDescent="0.25">
      <c r="B71" s="79">
        <v>39783</v>
      </c>
      <c r="C71" s="57">
        <v>1883.9780285633194</v>
      </c>
      <c r="F71" s="85"/>
      <c r="G71" s="85"/>
      <c r="H71" s="85"/>
      <c r="I71" s="57">
        <v>1004.61376387685</v>
      </c>
      <c r="J71" s="57">
        <v>1734.2777535835214</v>
      </c>
    </row>
    <row r="72" spans="2:10" x14ac:dyDescent="0.25">
      <c r="B72" s="79">
        <v>39845</v>
      </c>
      <c r="C72" s="57">
        <v>1336.4039168364675</v>
      </c>
      <c r="F72" s="85"/>
      <c r="G72" s="85"/>
      <c r="H72" s="85"/>
      <c r="I72" s="57">
        <v>944.2855050860569</v>
      </c>
      <c r="J72" s="57">
        <v>1601.5295332353191</v>
      </c>
    </row>
    <row r="73" spans="2:10" x14ac:dyDescent="0.25">
      <c r="B73" s="79">
        <v>39873</v>
      </c>
      <c r="D73" s="57">
        <v>1551.2713227246757</v>
      </c>
      <c r="F73" s="85"/>
      <c r="G73" s="85"/>
      <c r="H73" s="85"/>
      <c r="I73" s="57">
        <v>944.2855050860569</v>
      </c>
      <c r="J73" s="57">
        <v>1601.5295332353191</v>
      </c>
    </row>
    <row r="74" spans="2:10" x14ac:dyDescent="0.25">
      <c r="B74" s="79">
        <v>39912</v>
      </c>
      <c r="D74" s="57">
        <v>1194.5539714048175</v>
      </c>
      <c r="F74" s="85"/>
      <c r="G74" s="85"/>
      <c r="H74" s="85"/>
      <c r="I74" s="57">
        <v>944.2855050860569</v>
      </c>
      <c r="J74" s="57">
        <v>1601.5295332353191</v>
      </c>
    </row>
    <row r="75" spans="2:10" x14ac:dyDescent="0.25">
      <c r="B75" s="79">
        <v>39934</v>
      </c>
      <c r="C75" s="57">
        <v>1450.2027730036814</v>
      </c>
      <c r="F75" s="85"/>
      <c r="G75" s="85"/>
      <c r="H75" s="85"/>
      <c r="I75" s="57">
        <v>944.2855050860569</v>
      </c>
      <c r="J75" s="57">
        <v>1601.5295332353191</v>
      </c>
    </row>
    <row r="76" spans="2:10" x14ac:dyDescent="0.25">
      <c r="B76" s="79">
        <v>39965</v>
      </c>
      <c r="D76" s="57">
        <v>1593.7457640822461</v>
      </c>
      <c r="F76" s="85"/>
      <c r="G76" s="85"/>
      <c r="H76" s="85"/>
      <c r="I76" s="57">
        <v>944.2855050860569</v>
      </c>
      <c r="J76" s="57">
        <v>1601.5295332353191</v>
      </c>
    </row>
    <row r="77" spans="2:10" x14ac:dyDescent="0.25">
      <c r="B77" s="79">
        <v>39995</v>
      </c>
      <c r="C77" s="57">
        <v>1758.0782031830381</v>
      </c>
      <c r="F77" s="85"/>
      <c r="G77" s="85"/>
      <c r="H77" s="85"/>
      <c r="I77" s="57">
        <v>944.2855050860569</v>
      </c>
      <c r="J77" s="57">
        <v>1601.5295332353191</v>
      </c>
    </row>
    <row r="78" spans="2:10" x14ac:dyDescent="0.25">
      <c r="B78" s="79">
        <v>39995</v>
      </c>
      <c r="D78" s="57">
        <v>1827.5425982376373</v>
      </c>
      <c r="F78" s="85"/>
      <c r="G78" s="85"/>
      <c r="H78" s="85"/>
      <c r="I78" s="57">
        <v>944.2855050860569</v>
      </c>
      <c r="J78" s="57">
        <v>1601.5295332353191</v>
      </c>
    </row>
    <row r="79" spans="2:10" x14ac:dyDescent="0.25">
      <c r="B79" s="79">
        <v>40026</v>
      </c>
      <c r="E79" s="57">
        <v>1487.7132204483785</v>
      </c>
      <c r="F79" s="85"/>
      <c r="G79" s="85"/>
      <c r="H79" s="85"/>
      <c r="I79" s="57">
        <v>944.2855050860569</v>
      </c>
      <c r="J79" s="57">
        <v>1601.5295332353191</v>
      </c>
    </row>
    <row r="80" spans="2:10" x14ac:dyDescent="0.25">
      <c r="B80" s="79">
        <v>40057</v>
      </c>
      <c r="C80" s="57">
        <v>1824.0258168258447</v>
      </c>
      <c r="F80" s="85"/>
      <c r="G80" s="85"/>
      <c r="H80" s="85"/>
      <c r="I80" s="57">
        <v>944.2855050860569</v>
      </c>
      <c r="J80" s="57">
        <v>1601.5295332353191</v>
      </c>
    </row>
    <row r="81" spans="2:10" x14ac:dyDescent="0.25">
      <c r="B81" s="79">
        <v>40087</v>
      </c>
      <c r="E81" s="57">
        <v>1728.5126289419138</v>
      </c>
      <c r="F81" s="85"/>
      <c r="G81" s="85"/>
      <c r="H81" s="85"/>
      <c r="I81" s="57">
        <v>944.2855050860569</v>
      </c>
      <c r="J81" s="57">
        <v>1601.5295332353191</v>
      </c>
    </row>
    <row r="82" spans="2:10" x14ac:dyDescent="0.25">
      <c r="B82" s="79">
        <v>40148</v>
      </c>
      <c r="E82" s="57">
        <v>1777.0767495095724</v>
      </c>
      <c r="F82" s="85"/>
      <c r="G82" s="85"/>
      <c r="H82" s="85"/>
      <c r="I82" s="57">
        <v>944.2855050860569</v>
      </c>
      <c r="J82" s="57">
        <v>1435.9095616385498</v>
      </c>
    </row>
    <row r="83" spans="2:10" x14ac:dyDescent="0.25">
      <c r="B83" s="79">
        <v>40179</v>
      </c>
      <c r="D83" s="57">
        <v>2165.6021923731078</v>
      </c>
      <c r="F83" s="85"/>
      <c r="G83" s="85"/>
      <c r="H83" s="85"/>
      <c r="I83" s="57">
        <v>709.91447107352724</v>
      </c>
      <c r="J83" s="57">
        <v>1435.9095616385498</v>
      </c>
    </row>
    <row r="84" spans="2:10" x14ac:dyDescent="0.25">
      <c r="B84" s="79">
        <v>40179</v>
      </c>
      <c r="D84" s="57">
        <v>1661.4837179509248</v>
      </c>
      <c r="F84" s="85"/>
      <c r="G84" s="85"/>
      <c r="H84" s="85"/>
      <c r="I84" s="57">
        <v>709.91447107352724</v>
      </c>
      <c r="J84" s="57">
        <v>1435.9095616385498</v>
      </c>
    </row>
    <row r="85" spans="2:10" x14ac:dyDescent="0.25">
      <c r="B85" s="79">
        <v>40238</v>
      </c>
      <c r="D85" s="57">
        <v>1660.4073571247118</v>
      </c>
      <c r="F85" s="85"/>
      <c r="G85" s="85"/>
      <c r="H85" s="85"/>
      <c r="I85" s="57">
        <v>709.91447107352724</v>
      </c>
      <c r="J85" s="57">
        <v>1435.9095616385498</v>
      </c>
    </row>
    <row r="86" spans="2:10" x14ac:dyDescent="0.25">
      <c r="B86" s="79">
        <v>40330</v>
      </c>
      <c r="D86" s="57">
        <v>1309.6283626184331</v>
      </c>
      <c r="F86" s="85"/>
      <c r="G86" s="85"/>
      <c r="H86" s="85"/>
      <c r="I86" s="57">
        <v>709.91447107352724</v>
      </c>
      <c r="J86" s="57">
        <v>1334.3806027348144</v>
      </c>
    </row>
    <row r="87" spans="2:10" x14ac:dyDescent="0.25">
      <c r="B87" s="79">
        <v>40360</v>
      </c>
      <c r="C87" s="57">
        <v>1650.4947962560218</v>
      </c>
      <c r="F87" s="85"/>
      <c r="G87" s="85"/>
      <c r="H87" s="85"/>
      <c r="I87" s="57">
        <v>709.91447107352724</v>
      </c>
      <c r="J87" s="57">
        <v>1334.3806027348144</v>
      </c>
    </row>
    <row r="88" spans="2:10" x14ac:dyDescent="0.25">
      <c r="B88" s="79">
        <v>40360</v>
      </c>
      <c r="E88" s="57">
        <v>1540.1333531630819</v>
      </c>
      <c r="F88" s="85"/>
      <c r="G88" s="85"/>
      <c r="H88" s="85"/>
      <c r="I88" s="57">
        <v>709.91447107352724</v>
      </c>
      <c r="J88" s="57">
        <v>1334.3806027348144</v>
      </c>
    </row>
    <row r="89" spans="2:10" x14ac:dyDescent="0.25">
      <c r="B89" s="79">
        <v>40360</v>
      </c>
      <c r="C89" s="57">
        <v>1687.1724583950445</v>
      </c>
      <c r="F89" s="85"/>
      <c r="G89" s="85"/>
      <c r="H89" s="85"/>
      <c r="I89" s="57">
        <v>709.91447107352724</v>
      </c>
      <c r="J89" s="57">
        <v>1334.3806027348144</v>
      </c>
    </row>
    <row r="90" spans="2:10" x14ac:dyDescent="0.25">
      <c r="B90" s="79">
        <v>40391</v>
      </c>
      <c r="E90" s="57">
        <v>1472.9225898961433</v>
      </c>
      <c r="F90" s="85"/>
      <c r="G90" s="85"/>
      <c r="H90" s="85"/>
      <c r="I90" s="57">
        <v>709.91447107352724</v>
      </c>
      <c r="J90" s="57">
        <v>1784.0088493085018</v>
      </c>
    </row>
    <row r="91" spans="2:10" x14ac:dyDescent="0.25">
      <c r="B91" s="79">
        <v>40452</v>
      </c>
      <c r="D91" s="57">
        <v>1353.7198304129192</v>
      </c>
      <c r="F91" s="85"/>
      <c r="G91" s="85"/>
      <c r="H91" s="85"/>
      <c r="I91" s="57">
        <v>709.91447107352724</v>
      </c>
      <c r="J91" s="57">
        <v>1784.0088493085018</v>
      </c>
    </row>
    <row r="92" spans="2:10" x14ac:dyDescent="0.25">
      <c r="B92" s="79">
        <v>40452</v>
      </c>
      <c r="D92" s="57">
        <v>1293.9968967182315</v>
      </c>
      <c r="F92" s="85"/>
      <c r="G92" s="85"/>
      <c r="H92" s="85"/>
      <c r="I92" s="57">
        <v>709.91447107352724</v>
      </c>
      <c r="J92" s="57">
        <v>1784.0088493085018</v>
      </c>
    </row>
    <row r="93" spans="2:10" x14ac:dyDescent="0.25">
      <c r="B93" s="79">
        <v>40575</v>
      </c>
      <c r="D93" s="57">
        <v>1332.5452588707174</v>
      </c>
      <c r="F93" s="85"/>
      <c r="G93" s="85"/>
      <c r="H93" s="85"/>
      <c r="I93" s="57">
        <v>634.02392112762152</v>
      </c>
      <c r="J93" s="57">
        <v>1655.6655373735086</v>
      </c>
    </row>
    <row r="94" spans="2:10" x14ac:dyDescent="0.25">
      <c r="B94" s="79">
        <v>40575</v>
      </c>
      <c r="D94" s="57">
        <v>1622.8219307592215</v>
      </c>
      <c r="F94" s="85"/>
      <c r="G94" s="85"/>
      <c r="H94" s="85"/>
      <c r="I94" s="57">
        <v>634.02392112762152</v>
      </c>
      <c r="J94" s="57">
        <v>1655.6655373735086</v>
      </c>
    </row>
    <row r="95" spans="2:10" x14ac:dyDescent="0.25">
      <c r="B95" s="79">
        <v>40603</v>
      </c>
      <c r="D95" s="57">
        <v>1271.016122421056</v>
      </c>
      <c r="F95" s="85"/>
      <c r="G95" s="85"/>
      <c r="H95" s="85"/>
      <c r="I95" s="57">
        <v>634.02392112762152</v>
      </c>
      <c r="J95" s="57">
        <v>1387.1792340156421</v>
      </c>
    </row>
    <row r="96" spans="2:10" x14ac:dyDescent="0.25">
      <c r="B96" s="79">
        <v>40694</v>
      </c>
      <c r="C96" s="57">
        <v>1215.4387846015777</v>
      </c>
      <c r="F96" s="85"/>
      <c r="G96" s="85"/>
      <c r="H96" s="85"/>
      <c r="I96" s="57">
        <v>634.02392112762152</v>
      </c>
      <c r="J96" s="57">
        <v>1387.1792340156421</v>
      </c>
    </row>
    <row r="97" spans="2:10" x14ac:dyDescent="0.25">
      <c r="B97" s="79">
        <v>40664</v>
      </c>
      <c r="C97" s="57">
        <v>1800.6500512615967</v>
      </c>
      <c r="F97" s="85"/>
      <c r="G97" s="85"/>
      <c r="H97" s="85"/>
      <c r="I97" s="57">
        <v>634.02392112762152</v>
      </c>
      <c r="J97" s="57">
        <v>1387.1792340156421</v>
      </c>
    </row>
    <row r="98" spans="2:10" x14ac:dyDescent="0.25">
      <c r="B98" s="79">
        <v>40695</v>
      </c>
      <c r="C98" s="57">
        <v>1293.8699166782696</v>
      </c>
      <c r="F98" s="85"/>
      <c r="G98" s="85"/>
      <c r="H98" s="85"/>
      <c r="I98" s="57">
        <v>634.02392112762152</v>
      </c>
      <c r="J98" s="57">
        <v>1387.1792340156421</v>
      </c>
    </row>
    <row r="99" spans="2:10" x14ac:dyDescent="0.25">
      <c r="B99" s="79">
        <v>40756</v>
      </c>
      <c r="C99" s="57">
        <v>1789.8245503029302</v>
      </c>
      <c r="F99" s="85"/>
      <c r="G99" s="85"/>
      <c r="H99" s="85"/>
      <c r="I99" s="57">
        <v>634.02392112762152</v>
      </c>
      <c r="J99" s="57">
        <v>1357.3474225314349</v>
      </c>
    </row>
    <row r="100" spans="2:10" x14ac:dyDescent="0.25">
      <c r="B100" s="79">
        <v>40787</v>
      </c>
      <c r="C100" s="57">
        <v>1788.9694538006138</v>
      </c>
      <c r="F100" s="85"/>
      <c r="G100" s="85"/>
      <c r="H100" s="85"/>
      <c r="I100" s="57">
        <v>634.02392112762152</v>
      </c>
      <c r="J100" s="57">
        <v>1357.3474225314349</v>
      </c>
    </row>
    <row r="101" spans="2:10" x14ac:dyDescent="0.25">
      <c r="B101" s="79">
        <v>40787</v>
      </c>
      <c r="E101" s="57">
        <v>1386.4513266954755</v>
      </c>
      <c r="F101" s="85"/>
      <c r="G101" s="85"/>
      <c r="H101" s="85"/>
      <c r="I101" s="57">
        <v>634.02392112762152</v>
      </c>
      <c r="J101" s="57">
        <v>1357.3474225314349</v>
      </c>
    </row>
    <row r="102" spans="2:10" x14ac:dyDescent="0.25">
      <c r="B102" s="79">
        <v>40817</v>
      </c>
      <c r="E102" s="57">
        <v>1436.8776085432744</v>
      </c>
      <c r="F102" s="85"/>
      <c r="G102" s="85"/>
      <c r="H102" s="85"/>
      <c r="I102" s="57">
        <v>634.02392112762152</v>
      </c>
      <c r="J102" s="57">
        <v>1551.2541971787825</v>
      </c>
    </row>
    <row r="103" spans="2:10" x14ac:dyDescent="0.25">
      <c r="B103" s="79">
        <v>40817</v>
      </c>
      <c r="D103" s="57">
        <v>1046.0468990195038</v>
      </c>
      <c r="F103" s="85"/>
      <c r="G103" s="85"/>
      <c r="H103" s="85"/>
      <c r="I103" s="57">
        <v>634.02392112762152</v>
      </c>
      <c r="J103" s="57">
        <v>1551.2541971787825</v>
      </c>
    </row>
    <row r="104" spans="2:10" x14ac:dyDescent="0.25">
      <c r="B104" s="79">
        <v>40848</v>
      </c>
      <c r="E104" s="57">
        <v>1440.4776131788501</v>
      </c>
      <c r="F104" s="85"/>
      <c r="G104" s="85"/>
      <c r="H104" s="85"/>
      <c r="I104" s="57">
        <v>634.02392112762152</v>
      </c>
      <c r="J104" s="57">
        <v>1551.2541971787825</v>
      </c>
    </row>
    <row r="105" spans="2:10" x14ac:dyDescent="0.25">
      <c r="B105" s="79">
        <v>40878</v>
      </c>
      <c r="E105" s="57">
        <v>1101.5932953786269</v>
      </c>
      <c r="F105" s="85"/>
      <c r="G105" s="85"/>
      <c r="H105" s="85"/>
      <c r="I105" s="57">
        <v>634.02392112762152</v>
      </c>
      <c r="J105" s="57">
        <v>1551.2541971787825</v>
      </c>
    </row>
    <row r="106" spans="2:10" x14ac:dyDescent="0.25">
      <c r="B106" s="79">
        <v>40909</v>
      </c>
      <c r="D106" s="57">
        <v>1600.9110074961995</v>
      </c>
      <c r="F106" s="85"/>
      <c r="G106" s="85"/>
      <c r="H106" s="85"/>
      <c r="I106" s="57">
        <v>655.24125707086876</v>
      </c>
      <c r="J106" s="57">
        <v>1380.7746185871486</v>
      </c>
    </row>
    <row r="107" spans="2:10" x14ac:dyDescent="0.25">
      <c r="B107" s="79">
        <v>40909</v>
      </c>
      <c r="E107" s="57">
        <v>1070.0344541519116</v>
      </c>
      <c r="F107" s="85"/>
      <c r="G107" s="85"/>
      <c r="H107" s="85"/>
      <c r="I107" s="57">
        <v>655.24125707086876</v>
      </c>
      <c r="J107" s="57">
        <v>1380.7746185871486</v>
      </c>
    </row>
    <row r="108" spans="2:10" x14ac:dyDescent="0.25">
      <c r="B108" s="79">
        <v>40940</v>
      </c>
      <c r="D108" s="57">
        <v>1206.4089257643814</v>
      </c>
      <c r="F108" s="85"/>
      <c r="G108" s="85"/>
      <c r="H108" s="85"/>
      <c r="I108" s="57">
        <v>655.24125707086876</v>
      </c>
      <c r="J108" s="57">
        <v>1380.7746185871486</v>
      </c>
    </row>
    <row r="109" spans="2:10" x14ac:dyDescent="0.25">
      <c r="B109" s="79">
        <v>40940</v>
      </c>
      <c r="D109" s="57">
        <v>1026.6394806699125</v>
      </c>
      <c r="F109" s="85"/>
      <c r="G109" s="85"/>
      <c r="H109" s="85"/>
      <c r="I109" s="57">
        <v>655.24125707086876</v>
      </c>
      <c r="J109" s="57">
        <v>1380.7746185871486</v>
      </c>
    </row>
    <row r="110" spans="2:10" x14ac:dyDescent="0.25">
      <c r="B110" s="79">
        <v>41183</v>
      </c>
      <c r="D110" s="57">
        <v>1223.5227427536736</v>
      </c>
      <c r="F110" s="85"/>
      <c r="G110" s="85"/>
      <c r="H110" s="85"/>
      <c r="I110" s="57">
        <v>655.24125707086876</v>
      </c>
      <c r="J110" s="57">
        <v>1448.4596489100479</v>
      </c>
    </row>
    <row r="111" spans="2:10" x14ac:dyDescent="0.25">
      <c r="B111" s="79">
        <v>41291</v>
      </c>
      <c r="D111" s="57">
        <v>1225.6589579026565</v>
      </c>
      <c r="F111" s="85"/>
      <c r="G111" s="85"/>
      <c r="H111" s="85"/>
      <c r="I111" s="57">
        <v>655.24125707086876</v>
      </c>
      <c r="J111" s="57">
        <v>1500.3197728648379</v>
      </c>
    </row>
    <row r="112" spans="2:10" x14ac:dyDescent="0.25">
      <c r="B112" s="79">
        <v>41275</v>
      </c>
      <c r="D112" s="57">
        <v>1355.2195351647401</v>
      </c>
      <c r="F112" s="85"/>
      <c r="G112" s="85"/>
      <c r="H112" s="85"/>
      <c r="I112" s="57">
        <v>655.24125707086876</v>
      </c>
      <c r="J112" s="57">
        <v>1500.3197728648379</v>
      </c>
    </row>
    <row r="113" spans="2:10" x14ac:dyDescent="0.25">
      <c r="B113" s="79">
        <v>41395</v>
      </c>
      <c r="E113" s="57">
        <v>1300.9752957697392</v>
      </c>
      <c r="F113" s="85"/>
      <c r="G113" s="85"/>
      <c r="H113" s="85"/>
      <c r="I113" s="57">
        <v>655.24125707086876</v>
      </c>
      <c r="J113" s="57">
        <v>1431.4977649352581</v>
      </c>
    </row>
    <row r="114" spans="2:10" x14ac:dyDescent="0.25">
      <c r="B114" s="79">
        <v>41395</v>
      </c>
      <c r="D114" s="57">
        <v>1150.2234147105755</v>
      </c>
      <c r="F114" s="85"/>
      <c r="G114" s="85"/>
      <c r="H114" s="85"/>
      <c r="I114" s="57">
        <v>655.24125707086876</v>
      </c>
      <c r="J114" s="57">
        <v>1431.4977649352581</v>
      </c>
    </row>
    <row r="115" spans="2:10" x14ac:dyDescent="0.25">
      <c r="B115" s="79">
        <v>41456</v>
      </c>
      <c r="D115" s="57">
        <v>1188.6037880656702</v>
      </c>
      <c r="F115" s="85"/>
      <c r="G115" s="85"/>
      <c r="H115" s="85"/>
      <c r="I115" s="57">
        <v>655.24125707086876</v>
      </c>
      <c r="J115" s="57">
        <v>1335.1469538338463</v>
      </c>
    </row>
    <row r="116" spans="2:10" x14ac:dyDescent="0.25">
      <c r="B116" s="79">
        <v>41579</v>
      </c>
      <c r="E116" s="57">
        <v>1380.4066708022578</v>
      </c>
      <c r="F116" s="85"/>
      <c r="G116" s="85"/>
      <c r="H116" s="85"/>
      <c r="I116" s="57">
        <v>655.24125707086876</v>
      </c>
      <c r="J116" s="57">
        <v>1225.0317411465192</v>
      </c>
    </row>
    <row r="117" spans="2:10" x14ac:dyDescent="0.25">
      <c r="B117" s="79">
        <v>41609</v>
      </c>
      <c r="D117" s="57">
        <v>954.24822827730361</v>
      </c>
      <c r="F117" s="85"/>
      <c r="G117" s="85"/>
      <c r="H117" s="85"/>
      <c r="I117" s="57">
        <v>655.24125707086876</v>
      </c>
      <c r="J117" s="57">
        <v>1225.0317411465192</v>
      </c>
    </row>
    <row r="118" spans="2:10" x14ac:dyDescent="0.25">
      <c r="B118" s="79">
        <v>41609</v>
      </c>
      <c r="E118" s="57">
        <v>1304.2503767053599</v>
      </c>
      <c r="F118" s="85"/>
      <c r="G118" s="85"/>
      <c r="H118" s="85"/>
      <c r="I118" s="57">
        <v>655.24125707086876</v>
      </c>
      <c r="J118" s="57">
        <v>1225.0317411465192</v>
      </c>
    </row>
    <row r="119" spans="2:10" x14ac:dyDescent="0.25">
      <c r="B119" s="79">
        <v>41609</v>
      </c>
      <c r="D119" s="57">
        <v>1546.3098040852105</v>
      </c>
      <c r="F119" s="85"/>
      <c r="G119" s="85"/>
      <c r="H119" s="85"/>
      <c r="I119" s="57">
        <v>655.24125707086876</v>
      </c>
      <c r="J119" s="57">
        <v>1225.0317411465192</v>
      </c>
    </row>
    <row r="120" spans="2:10" x14ac:dyDescent="0.25">
      <c r="B120" s="79">
        <v>41609</v>
      </c>
      <c r="E120" s="57">
        <v>1070.2954155939158</v>
      </c>
      <c r="F120" s="85"/>
      <c r="G120" s="85"/>
      <c r="H120" s="85"/>
      <c r="I120" s="57">
        <v>655.24125707086876</v>
      </c>
      <c r="J120" s="57">
        <v>1225.0317411465192</v>
      </c>
    </row>
    <row r="121" spans="2:10" x14ac:dyDescent="0.25">
      <c r="B121" s="79">
        <v>41640</v>
      </c>
      <c r="E121" s="57">
        <v>954.42981352647507</v>
      </c>
      <c r="F121" s="85"/>
      <c r="G121" s="85"/>
      <c r="H121" s="85"/>
      <c r="I121" s="57">
        <v>682.63242174740583</v>
      </c>
      <c r="J121" s="57">
        <v>1190.782533984589</v>
      </c>
    </row>
    <row r="122" spans="2:10" x14ac:dyDescent="0.25">
      <c r="B122" s="79">
        <v>41699</v>
      </c>
      <c r="E122" s="57">
        <v>895.07871090551566</v>
      </c>
      <c r="F122" s="85"/>
      <c r="G122" s="85"/>
      <c r="H122" s="85"/>
      <c r="I122" s="57">
        <v>682.63242174740583</v>
      </c>
      <c r="J122" s="57">
        <v>1190.782533984589</v>
      </c>
    </row>
    <row r="123" spans="2:10" x14ac:dyDescent="0.25">
      <c r="B123" s="79">
        <v>41730</v>
      </c>
      <c r="E123" s="57">
        <v>1026.259703989507</v>
      </c>
      <c r="F123" s="85"/>
      <c r="G123" s="85"/>
      <c r="H123" s="85"/>
      <c r="I123" s="57">
        <v>682.63242174740583</v>
      </c>
      <c r="J123" s="57">
        <v>1177.2509142802185</v>
      </c>
    </row>
    <row r="124" spans="2:10" x14ac:dyDescent="0.25">
      <c r="B124" s="79">
        <v>41760</v>
      </c>
      <c r="D124" s="57">
        <v>1261.3495573272155</v>
      </c>
      <c r="F124" s="85"/>
      <c r="G124" s="85"/>
      <c r="H124" s="85"/>
      <c r="I124" s="57">
        <v>682.63242174740583</v>
      </c>
      <c r="J124" s="57">
        <v>1177.2509142802185</v>
      </c>
    </row>
    <row r="125" spans="2:10" x14ac:dyDescent="0.25">
      <c r="B125" s="79">
        <v>41791</v>
      </c>
      <c r="E125" s="57">
        <v>979.13139258781621</v>
      </c>
      <c r="F125" s="85"/>
      <c r="G125" s="85"/>
      <c r="H125" s="85"/>
      <c r="I125" s="57">
        <v>682.63242174740583</v>
      </c>
      <c r="J125" s="57">
        <v>1177.2509142802185</v>
      </c>
    </row>
    <row r="126" spans="2:10" x14ac:dyDescent="0.25">
      <c r="B126" s="79">
        <v>41821</v>
      </c>
      <c r="D126" s="57">
        <v>1142.996480894886</v>
      </c>
      <c r="F126" s="85"/>
      <c r="G126" s="85"/>
      <c r="H126" s="85"/>
      <c r="I126" s="57">
        <v>682.63242174740583</v>
      </c>
      <c r="J126" s="57">
        <v>1177.2509142802185</v>
      </c>
    </row>
    <row r="127" spans="2:10" x14ac:dyDescent="0.25">
      <c r="B127" s="79">
        <v>41974</v>
      </c>
      <c r="D127" s="57">
        <v>1188.9288841831267</v>
      </c>
      <c r="F127" s="85"/>
      <c r="G127" s="85"/>
      <c r="H127" s="85"/>
      <c r="I127" s="57">
        <v>671.38531961892977</v>
      </c>
      <c r="J127" s="57">
        <v>1231.3773930977002</v>
      </c>
    </row>
    <row r="128" spans="2:10" x14ac:dyDescent="0.25">
      <c r="B128" s="79">
        <v>42005</v>
      </c>
      <c r="D128" s="57">
        <v>1212.5314938706381</v>
      </c>
      <c r="F128" s="85"/>
      <c r="G128" s="85"/>
      <c r="H128" s="85"/>
      <c r="I128" s="57">
        <v>671.38531961892977</v>
      </c>
      <c r="J128" s="57">
        <v>1030.3426878479518</v>
      </c>
    </row>
    <row r="129" spans="2:10" x14ac:dyDescent="0.25">
      <c r="B129" s="79">
        <v>42248</v>
      </c>
      <c r="E129" s="57">
        <v>1307.049135570164</v>
      </c>
      <c r="F129" s="85"/>
      <c r="G129" s="85"/>
      <c r="H129" s="85"/>
      <c r="I129" s="57">
        <v>657.38101571396044</v>
      </c>
      <c r="J129" s="57">
        <v>1075.1401960152539</v>
      </c>
    </row>
    <row r="130" spans="2:10" x14ac:dyDescent="0.25">
      <c r="B130" s="79">
        <v>42385</v>
      </c>
      <c r="E130" s="57">
        <v>881.31258502972457</v>
      </c>
      <c r="F130" s="85"/>
      <c r="G130" s="85"/>
      <c r="H130" s="85"/>
      <c r="I130" s="57">
        <v>658.39081758141663</v>
      </c>
      <c r="J130" s="57">
        <v>907.07345838533172</v>
      </c>
    </row>
    <row r="131" spans="2:10" x14ac:dyDescent="0.25">
      <c r="B131" s="79">
        <v>42552</v>
      </c>
      <c r="E131" s="57">
        <v>881.31258502972457</v>
      </c>
      <c r="F131" s="85"/>
      <c r="G131" s="85"/>
      <c r="H131" s="85"/>
      <c r="I131" s="57">
        <v>656.37121384650425</v>
      </c>
      <c r="J131" s="57">
        <v>973.44468704767314</v>
      </c>
    </row>
    <row r="132" spans="2:10" x14ac:dyDescent="0.25">
      <c r="B132" s="79">
        <v>42720</v>
      </c>
      <c r="F132" s="85"/>
      <c r="G132" s="85"/>
      <c r="H132" s="85"/>
      <c r="I132" s="57">
        <v>656.37121384650425</v>
      </c>
      <c r="J132" s="57">
        <v>1050.8777871537382</v>
      </c>
    </row>
    <row r="133" spans="2:10" x14ac:dyDescent="0.25">
      <c r="B133" s="79">
        <v>42887</v>
      </c>
      <c r="F133" s="85"/>
      <c r="G133" s="85"/>
      <c r="H133" s="85"/>
      <c r="I133" s="57">
        <v>656.37121384650425</v>
      </c>
      <c r="J133" s="57">
        <v>925.03205927794716</v>
      </c>
    </row>
    <row r="134" spans="2:10" x14ac:dyDescent="0.25">
      <c r="B134" s="79">
        <v>43070</v>
      </c>
      <c r="F134" s="85"/>
      <c r="G134" s="85"/>
      <c r="H134" s="85"/>
      <c r="I134" s="57">
        <v>656.37121384650425</v>
      </c>
      <c r="J134" s="57">
        <v>925.03205927794716</v>
      </c>
    </row>
    <row r="139" spans="2:10" x14ac:dyDescent="0.25">
      <c r="B139" s="57" t="s">
        <v>574</v>
      </c>
    </row>
  </sheetData>
  <mergeCells count="1">
    <mergeCell ref="C5:E5"/>
  </mergeCells>
  <pageMargins left="0.7" right="0.7" top="0.75" bottom="0.75" header="0.3" footer="0.3"/>
  <pageSetup paperSize="9" orientation="portrait" r:id="rId1"/>
  <drawing r:id="rId2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L46"/>
  <sheetViews>
    <sheetView showGridLines="0" zoomScale="55" zoomScaleNormal="55" workbookViewId="0">
      <selection sqref="A1:XFD1"/>
    </sheetView>
  </sheetViews>
  <sheetFormatPr defaultColWidth="8.88671875" defaultRowHeight="13.8" x14ac:dyDescent="0.25"/>
  <cols>
    <col min="1" max="2" width="8.88671875" style="57"/>
    <col min="3" max="3" width="12.33203125" style="57" bestFit="1" customWidth="1"/>
    <col min="4" max="4" width="17.33203125" style="57" bestFit="1" customWidth="1"/>
    <col min="5" max="5" width="16.44140625" style="57" bestFit="1" customWidth="1"/>
    <col min="6" max="16384" width="8.88671875" style="57"/>
  </cols>
  <sheetData>
    <row r="3" spans="2:12" x14ac:dyDescent="0.25">
      <c r="B3" s="57" t="s">
        <v>121</v>
      </c>
    </row>
    <row r="6" spans="2:12" x14ac:dyDescent="0.25">
      <c r="B6" s="57" t="s">
        <v>2</v>
      </c>
      <c r="C6" s="57" t="s">
        <v>118</v>
      </c>
      <c r="D6" s="57" t="s">
        <v>120</v>
      </c>
      <c r="E6" s="57" t="s">
        <v>119</v>
      </c>
      <c r="K6" s="80"/>
      <c r="L6" s="81"/>
    </row>
    <row r="7" spans="2:12" x14ac:dyDescent="0.25">
      <c r="B7" s="57">
        <v>1983</v>
      </c>
      <c r="C7" s="68">
        <v>4880.1479677019997</v>
      </c>
      <c r="D7" s="68">
        <v>5258.2430348420003</v>
      </c>
      <c r="E7" s="68">
        <v>3829.8838923140001</v>
      </c>
      <c r="K7" s="80"/>
      <c r="L7" s="80"/>
    </row>
    <row r="8" spans="2:12" x14ac:dyDescent="0.25">
      <c r="B8" s="57">
        <v>1984</v>
      </c>
      <c r="C8" s="68">
        <v>4624.8941342190001</v>
      </c>
      <c r="D8" s="68">
        <v>4664.3226920560001</v>
      </c>
      <c r="E8" s="68">
        <v>3639.1801883019998</v>
      </c>
      <c r="K8" s="80"/>
      <c r="L8" s="80"/>
    </row>
    <row r="9" spans="2:12" x14ac:dyDescent="0.25">
      <c r="B9" s="57">
        <v>1985</v>
      </c>
      <c r="C9" s="68">
        <v>4521.8002406659998</v>
      </c>
      <c r="D9" s="68">
        <v>4608.0026595500003</v>
      </c>
      <c r="E9" s="68">
        <v>3623.8583772910001</v>
      </c>
      <c r="K9" s="80"/>
      <c r="L9" s="80"/>
    </row>
    <row r="10" spans="2:12" x14ac:dyDescent="0.25">
      <c r="B10" s="57">
        <v>1986</v>
      </c>
      <c r="C10" s="68">
        <v>3985.2959729489999</v>
      </c>
      <c r="D10" s="68">
        <v>4096.0023640440004</v>
      </c>
      <c r="E10" s="68">
        <v>3496.8854240000001</v>
      </c>
      <c r="K10" s="80"/>
      <c r="L10" s="80"/>
    </row>
    <row r="11" spans="2:12" x14ac:dyDescent="0.25">
      <c r="B11" s="57">
        <v>1987</v>
      </c>
      <c r="C11" s="68">
        <v>3850.0354431830001</v>
      </c>
      <c r="D11" s="68">
        <v>3993.602304943</v>
      </c>
      <c r="E11" s="68">
        <v>3306.1470347099998</v>
      </c>
      <c r="K11" s="80"/>
      <c r="L11" s="80"/>
    </row>
    <row r="12" spans="2:12" x14ac:dyDescent="0.25">
      <c r="B12" s="57">
        <v>1988</v>
      </c>
      <c r="C12" s="68">
        <v>2959.2428819769998</v>
      </c>
      <c r="D12" s="68">
        <v>2971.8572236690002</v>
      </c>
      <c r="E12" s="68">
        <v>2951.1697032940001</v>
      </c>
      <c r="K12" s="80"/>
      <c r="L12" s="80"/>
    </row>
    <row r="13" spans="2:12" x14ac:dyDescent="0.25">
      <c r="B13" s="57">
        <v>1989</v>
      </c>
      <c r="C13" s="68">
        <v>2773.228925982</v>
      </c>
      <c r="D13" s="68">
        <v>3003.8394238579999</v>
      </c>
      <c r="E13" s="68">
        <v>2705.6532648900002</v>
      </c>
      <c r="K13" s="80"/>
      <c r="L13" s="80"/>
    </row>
    <row r="14" spans="2:12" x14ac:dyDescent="0.25">
      <c r="B14" s="57">
        <v>1990</v>
      </c>
      <c r="C14" s="68">
        <v>3126.7659366510002</v>
      </c>
      <c r="D14" s="68">
        <v>3379.2019503370002</v>
      </c>
      <c r="E14" s="68">
        <v>3061.2927441400002</v>
      </c>
      <c r="K14" s="80"/>
      <c r="L14" s="80"/>
    </row>
    <row r="15" spans="2:12" x14ac:dyDescent="0.25">
      <c r="B15" s="57">
        <v>1991</v>
      </c>
      <c r="C15" s="68">
        <v>3080.6946470369999</v>
      </c>
      <c r="D15" s="68">
        <v>3379.2019503370002</v>
      </c>
      <c r="E15" s="68">
        <v>2949.1217021120001</v>
      </c>
      <c r="K15" s="80"/>
      <c r="L15" s="80"/>
    </row>
    <row r="16" spans="2:12" x14ac:dyDescent="0.25">
      <c r="B16" s="57">
        <v>1992</v>
      </c>
      <c r="C16" s="68">
        <v>2973.0339421509998</v>
      </c>
      <c r="D16" s="68">
        <v>3072.0017730330001</v>
      </c>
      <c r="E16" s="68">
        <v>2611.2015070779998</v>
      </c>
      <c r="K16" s="80"/>
      <c r="L16" s="80"/>
    </row>
    <row r="17" spans="2:12" x14ac:dyDescent="0.25">
      <c r="B17" s="57">
        <v>1993</v>
      </c>
      <c r="C17" s="68">
        <v>2917.6662089209999</v>
      </c>
      <c r="D17" s="68">
        <v>3072.0017730330001</v>
      </c>
      <c r="E17" s="68">
        <v>2150.4012411230001</v>
      </c>
      <c r="K17" s="80"/>
      <c r="L17" s="80"/>
    </row>
    <row r="18" spans="2:12" x14ac:dyDescent="0.25">
      <c r="B18" s="57">
        <v>1994</v>
      </c>
      <c r="C18" s="68">
        <v>2843.3567318999999</v>
      </c>
      <c r="D18" s="68">
        <v>3072.0017730330001</v>
      </c>
      <c r="E18" s="68">
        <v>1893.9323139810001</v>
      </c>
      <c r="K18" s="80"/>
      <c r="L18" s="80"/>
    </row>
    <row r="19" spans="2:12" x14ac:dyDescent="0.25">
      <c r="B19" s="57">
        <v>1995</v>
      </c>
      <c r="C19" s="68">
        <v>2563.1433072609998</v>
      </c>
      <c r="D19" s="68">
        <v>2867.2016548309998</v>
      </c>
      <c r="E19" s="68">
        <v>2304.0013297750002</v>
      </c>
      <c r="K19" s="80"/>
      <c r="L19" s="80"/>
    </row>
    <row r="20" spans="2:12" x14ac:dyDescent="0.25">
      <c r="B20" s="57">
        <v>1996</v>
      </c>
      <c r="C20" s="68">
        <v>2438.311819644</v>
      </c>
      <c r="D20" s="68">
        <v>2764.8015957299999</v>
      </c>
      <c r="E20" s="68">
        <v>1951.7451264670001</v>
      </c>
      <c r="K20" s="81"/>
      <c r="L20" s="80"/>
    </row>
    <row r="21" spans="2:12" x14ac:dyDescent="0.25">
      <c r="B21" s="57">
        <v>1997</v>
      </c>
      <c r="C21" s="68">
        <v>2306.00075844</v>
      </c>
      <c r="D21" s="68">
        <v>2662.401536629</v>
      </c>
      <c r="E21" s="68">
        <v>2186.2412618090002</v>
      </c>
      <c r="K21" s="80"/>
      <c r="L21" s="80"/>
    </row>
    <row r="22" spans="2:12" x14ac:dyDescent="0.25">
      <c r="B22" s="57">
        <v>1998</v>
      </c>
      <c r="C22" s="68">
        <v>2295.478314467</v>
      </c>
      <c r="D22" s="68">
        <v>2560.0014775280001</v>
      </c>
      <c r="E22" s="68">
        <v>2048.0011820220002</v>
      </c>
      <c r="K22" s="80"/>
      <c r="L22" s="80"/>
    </row>
    <row r="23" spans="2:12" x14ac:dyDescent="0.25">
      <c r="B23" s="57">
        <v>1999</v>
      </c>
      <c r="C23" s="68">
        <v>2148.7603064929999</v>
      </c>
      <c r="D23" s="68">
        <v>2457.6014184270002</v>
      </c>
      <c r="E23" s="68">
        <v>1945.6011229210001</v>
      </c>
      <c r="K23" s="80"/>
      <c r="L23" s="80"/>
    </row>
    <row r="24" spans="2:12" x14ac:dyDescent="0.25">
      <c r="B24" s="57">
        <v>2000</v>
      </c>
      <c r="C24" s="68">
        <v>2108.795103597</v>
      </c>
      <c r="D24" s="68">
        <v>2762.7535945479999</v>
      </c>
      <c r="E24" s="68">
        <v>1250.304721625</v>
      </c>
      <c r="K24" s="80"/>
      <c r="L24" s="80"/>
    </row>
    <row r="25" spans="2:12" x14ac:dyDescent="0.25">
      <c r="B25" s="57">
        <v>2001</v>
      </c>
      <c r="C25" s="68">
        <v>1994.8457052240001</v>
      </c>
      <c r="D25" s="68">
        <v>3135.4898096759998</v>
      </c>
      <c r="E25" s="68">
        <v>1183.2885328089999</v>
      </c>
      <c r="K25" s="80"/>
      <c r="L25" s="80"/>
    </row>
    <row r="26" spans="2:12" x14ac:dyDescent="0.25">
      <c r="B26" s="57">
        <v>2002</v>
      </c>
      <c r="C26" s="68">
        <v>1960.539247815</v>
      </c>
      <c r="D26" s="68">
        <v>2150.4012411230001</v>
      </c>
      <c r="E26" s="68">
        <v>1054.720608741</v>
      </c>
      <c r="K26" s="80"/>
      <c r="L26" s="80"/>
    </row>
    <row r="27" spans="2:12" x14ac:dyDescent="0.25">
      <c r="B27" s="57">
        <v>2003</v>
      </c>
      <c r="C27" s="68">
        <v>1846.212239335</v>
      </c>
      <c r="D27" s="68">
        <v>3092</v>
      </c>
      <c r="E27" s="68">
        <v>1157.1206678430001</v>
      </c>
      <c r="K27" s="80"/>
      <c r="L27" s="80"/>
    </row>
    <row r="28" spans="2:12" x14ac:dyDescent="0.25">
      <c r="B28" s="57">
        <v>2004</v>
      </c>
      <c r="C28" s="68">
        <v>1876.092109357</v>
      </c>
      <c r="D28" s="68">
        <v>3407.8739668849998</v>
      </c>
      <c r="E28" s="68">
        <v>1072.128618789</v>
      </c>
      <c r="K28" s="80"/>
      <c r="L28" s="80"/>
    </row>
    <row r="29" spans="2:12" x14ac:dyDescent="0.25">
      <c r="B29" s="57">
        <v>2005</v>
      </c>
      <c r="C29" s="68">
        <v>1755.120424882</v>
      </c>
      <c r="D29" s="68">
        <v>3321.85791724</v>
      </c>
      <c r="E29" s="68">
        <v>1061.888612879</v>
      </c>
      <c r="K29" s="80"/>
      <c r="L29" s="80"/>
    </row>
    <row r="30" spans="2:12" x14ac:dyDescent="0.25">
      <c r="B30" s="57">
        <v>2006</v>
      </c>
      <c r="C30" s="68">
        <v>1836.5420203199999</v>
      </c>
      <c r="D30" s="68">
        <v>2778.113603413</v>
      </c>
      <c r="E30" s="68">
        <v>1207.296696802</v>
      </c>
      <c r="K30" s="80"/>
      <c r="L30" s="80"/>
    </row>
    <row r="31" spans="2:12" x14ac:dyDescent="0.25">
      <c r="B31" s="57">
        <v>2007</v>
      </c>
      <c r="C31" s="68">
        <v>1843.0018602759999</v>
      </c>
      <c r="D31" s="68">
        <v>3047.425758849</v>
      </c>
      <c r="E31" s="68">
        <v>1031.1685951479999</v>
      </c>
      <c r="K31" s="80"/>
      <c r="L31" s="80"/>
    </row>
    <row r="32" spans="2:12" x14ac:dyDescent="0.25">
      <c r="B32" s="57">
        <v>2008</v>
      </c>
      <c r="C32" s="68">
        <v>1949.1279800909999</v>
      </c>
      <c r="D32" s="68">
        <v>3326.977920195</v>
      </c>
      <c r="E32" s="68">
        <v>1082.3686246990001</v>
      </c>
      <c r="K32" s="80"/>
      <c r="L32" s="80"/>
    </row>
    <row r="33" spans="2:12" x14ac:dyDescent="0.25">
      <c r="B33" s="57">
        <v>2009</v>
      </c>
      <c r="C33" s="68">
        <v>1985.477850364</v>
      </c>
      <c r="D33" s="68">
        <v>4169.7304065970002</v>
      </c>
      <c r="E33" s="68">
        <v>1136.640656022</v>
      </c>
      <c r="K33" s="80"/>
      <c r="L33" s="80"/>
    </row>
    <row r="34" spans="2:12" x14ac:dyDescent="0.25">
      <c r="B34" s="57">
        <v>2010</v>
      </c>
      <c r="C34" s="68">
        <v>1781.610421654</v>
      </c>
      <c r="D34" s="68">
        <v>5156.4514585970001</v>
      </c>
      <c r="E34" s="68">
        <v>837.50248546299997</v>
      </c>
      <c r="K34" s="80"/>
      <c r="L34" s="80"/>
    </row>
    <row r="35" spans="2:12" x14ac:dyDescent="0.25">
      <c r="B35" s="57">
        <v>2011</v>
      </c>
      <c r="C35" s="68">
        <v>1757.01963548</v>
      </c>
      <c r="D35" s="68">
        <v>4138.860126134</v>
      </c>
      <c r="E35" s="68">
        <v>926.16365466499997</v>
      </c>
      <c r="K35" s="80"/>
      <c r="L35" s="80"/>
    </row>
    <row r="36" spans="2:12" x14ac:dyDescent="0.25">
      <c r="B36" s="57">
        <v>2012</v>
      </c>
      <c r="C36" s="68">
        <v>1817.339368316</v>
      </c>
      <c r="D36" s="68">
        <v>4378.5950558229997</v>
      </c>
      <c r="E36" s="68">
        <v>811.14986748399997</v>
      </c>
      <c r="K36" s="80"/>
      <c r="L36" s="80"/>
    </row>
    <row r="37" spans="2:12" x14ac:dyDescent="0.25">
      <c r="B37" s="57">
        <v>2013</v>
      </c>
      <c r="C37" s="68">
        <v>1604.3669779310001</v>
      </c>
      <c r="D37" s="68">
        <v>4371.5328057329998</v>
      </c>
      <c r="E37" s="68">
        <v>974.59051242500004</v>
      </c>
      <c r="K37" s="80"/>
      <c r="L37" s="80"/>
    </row>
    <row r="38" spans="2:12" x14ac:dyDescent="0.25">
      <c r="B38" s="57">
        <v>2014</v>
      </c>
      <c r="C38" s="68">
        <v>1586.185529937</v>
      </c>
      <c r="D38" s="68">
        <v>3513.9738662280001</v>
      </c>
      <c r="E38" s="68">
        <v>817.47739406599999</v>
      </c>
      <c r="K38" s="80"/>
      <c r="L38" s="80"/>
    </row>
    <row r="39" spans="2:12" x14ac:dyDescent="0.25">
      <c r="B39" s="57">
        <v>2015</v>
      </c>
      <c r="C39" s="68">
        <v>1453.8827734490001</v>
      </c>
      <c r="D39" s="68">
        <v>4324.5441360000004</v>
      </c>
      <c r="E39" s="68">
        <v>871.92307692300005</v>
      </c>
      <c r="K39" s="80"/>
      <c r="L39" s="80"/>
    </row>
    <row r="40" spans="2:12" x14ac:dyDescent="0.25">
      <c r="B40" s="57">
        <v>2016</v>
      </c>
      <c r="C40" s="68">
        <v>1455.8155489610001</v>
      </c>
      <c r="D40" s="68">
        <v>2652.3793552440002</v>
      </c>
      <c r="E40" s="68">
        <v>882.781261255</v>
      </c>
      <c r="K40" s="80"/>
      <c r="L40" s="80"/>
    </row>
    <row r="41" spans="2:12" x14ac:dyDescent="0.25">
      <c r="B41" s="57">
        <v>2017</v>
      </c>
      <c r="C41" s="68">
        <v>1379.4684759910001</v>
      </c>
      <c r="D41" s="68">
        <v>2908.6381442249999</v>
      </c>
      <c r="E41" s="68">
        <v>1085</v>
      </c>
    </row>
    <row r="46" spans="2:12" x14ac:dyDescent="0.25">
      <c r="B46" s="57" t="s">
        <v>395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P34"/>
  <sheetViews>
    <sheetView showGridLines="0" zoomScale="55" zoomScaleNormal="55" workbookViewId="0">
      <selection activeCell="L31" sqref="L31"/>
    </sheetView>
  </sheetViews>
  <sheetFormatPr defaultRowHeight="14.4" x14ac:dyDescent="0.3"/>
  <cols>
    <col min="3" max="3" width="15.6640625" customWidth="1"/>
    <col min="4" max="4" width="18.33203125" customWidth="1"/>
    <col min="5" max="5" width="13.5546875" customWidth="1"/>
    <col min="7" max="7" width="15.88671875" customWidth="1"/>
    <col min="8" max="8" width="12.33203125" customWidth="1"/>
    <col min="10" max="10" width="10.6640625" customWidth="1"/>
    <col min="11" max="11" width="14.109375" customWidth="1"/>
    <col min="12" max="12" width="13.33203125" bestFit="1" customWidth="1"/>
    <col min="15" max="15" width="14.6640625" customWidth="1"/>
    <col min="16" max="16" width="13.88671875" customWidth="1"/>
  </cols>
  <sheetData>
    <row r="3" spans="2:16" x14ac:dyDescent="0.3">
      <c r="B3" s="57" t="s">
        <v>56</v>
      </c>
      <c r="C3" s="57"/>
      <c r="D3" s="57"/>
      <c r="E3" s="57"/>
      <c r="F3" s="57"/>
      <c r="G3" s="57"/>
      <c r="H3" s="57"/>
      <c r="I3" s="57"/>
      <c r="J3" s="57"/>
      <c r="K3" s="57"/>
      <c r="L3" s="57"/>
      <c r="M3" s="57"/>
      <c r="N3" s="57"/>
      <c r="O3" s="57"/>
      <c r="P3" s="57"/>
    </row>
    <row r="4" spans="2:16" x14ac:dyDescent="0.3">
      <c r="B4" s="57"/>
      <c r="C4" s="57"/>
      <c r="D4" s="57"/>
      <c r="E4" s="57"/>
      <c r="F4" s="57"/>
      <c r="G4" s="57"/>
      <c r="H4" s="57"/>
      <c r="I4" s="57"/>
      <c r="J4" s="57"/>
      <c r="K4" s="57"/>
      <c r="L4" s="57"/>
      <c r="M4" s="57"/>
      <c r="N4" s="57"/>
      <c r="O4" s="57"/>
      <c r="P4" s="57"/>
    </row>
    <row r="5" spans="2:16" x14ac:dyDescent="0.3">
      <c r="B5" s="57"/>
      <c r="C5" s="57"/>
      <c r="D5" s="57"/>
      <c r="E5" s="57"/>
      <c r="F5" s="57"/>
      <c r="G5" s="57"/>
      <c r="H5" s="57"/>
      <c r="I5" s="57"/>
      <c r="J5" s="57"/>
      <c r="K5" s="57"/>
      <c r="L5" s="57"/>
      <c r="M5" s="57"/>
      <c r="N5" s="57"/>
      <c r="O5" s="57"/>
      <c r="P5" s="57"/>
    </row>
    <row r="6" spans="2:16" x14ac:dyDescent="0.3">
      <c r="B6" s="86" t="s">
        <v>69</v>
      </c>
      <c r="C6" s="86"/>
      <c r="D6" s="86"/>
      <c r="E6" s="57"/>
      <c r="F6" s="86" t="s">
        <v>70</v>
      </c>
      <c r="G6" s="86"/>
      <c r="H6" s="86"/>
      <c r="I6" s="57"/>
      <c r="J6" s="87" t="s">
        <v>13</v>
      </c>
      <c r="K6" s="87"/>
      <c r="L6" s="87"/>
      <c r="M6" s="57"/>
      <c r="N6" s="87" t="s">
        <v>12</v>
      </c>
      <c r="O6" s="87"/>
      <c r="P6" s="87"/>
    </row>
    <row r="7" spans="2:16" x14ac:dyDescent="0.3">
      <c r="B7" s="73" t="s">
        <v>2</v>
      </c>
      <c r="C7" s="73" t="s">
        <v>3</v>
      </c>
      <c r="D7" s="74" t="s">
        <v>57</v>
      </c>
      <c r="E7" s="57"/>
      <c r="F7" s="57" t="s">
        <v>2</v>
      </c>
      <c r="G7" s="57" t="s">
        <v>3</v>
      </c>
      <c r="H7" s="74" t="s">
        <v>57</v>
      </c>
      <c r="I7" s="57"/>
      <c r="J7" s="75" t="s">
        <v>2</v>
      </c>
      <c r="K7" s="75" t="s">
        <v>3</v>
      </c>
      <c r="L7" s="74" t="s">
        <v>57</v>
      </c>
      <c r="M7" s="57"/>
      <c r="N7" s="75" t="s">
        <v>2</v>
      </c>
      <c r="O7" s="75" t="s">
        <v>3</v>
      </c>
      <c r="P7" s="74" t="s">
        <v>57</v>
      </c>
    </row>
    <row r="8" spans="2:16" x14ac:dyDescent="0.3">
      <c r="B8" s="57">
        <v>2010</v>
      </c>
      <c r="C8" s="57" t="s">
        <v>51</v>
      </c>
      <c r="D8" s="57">
        <v>3151</v>
      </c>
      <c r="E8" s="57"/>
      <c r="F8" s="57">
        <v>2010</v>
      </c>
      <c r="G8" s="57" t="s">
        <v>51</v>
      </c>
      <c r="H8" s="57">
        <v>4090</v>
      </c>
      <c r="I8" s="57"/>
      <c r="J8" s="59">
        <v>2010</v>
      </c>
      <c r="K8" s="59" t="s">
        <v>51</v>
      </c>
      <c r="L8" s="68">
        <v>1162</v>
      </c>
      <c r="M8" s="57"/>
      <c r="N8" s="59">
        <v>2010</v>
      </c>
      <c r="O8" s="59" t="s">
        <v>51</v>
      </c>
      <c r="P8" s="68">
        <v>2424</v>
      </c>
    </row>
    <row r="9" spans="2:16" ht="28.2" x14ac:dyDescent="0.3">
      <c r="B9" s="57">
        <v>2010</v>
      </c>
      <c r="C9" s="57" t="s">
        <v>52</v>
      </c>
      <c r="D9" s="57">
        <v>7378</v>
      </c>
      <c r="E9" s="57"/>
      <c r="F9" s="57">
        <v>2010</v>
      </c>
      <c r="G9" s="57" t="s">
        <v>52</v>
      </c>
      <c r="H9" s="57">
        <v>10309</v>
      </c>
      <c r="I9" s="57"/>
      <c r="J9" s="59">
        <v>2010</v>
      </c>
      <c r="K9" s="59" t="s">
        <v>52</v>
      </c>
      <c r="L9" s="68">
        <v>2609</v>
      </c>
      <c r="M9" s="57"/>
      <c r="N9" s="59">
        <v>2010</v>
      </c>
      <c r="O9" s="59" t="s">
        <v>52</v>
      </c>
      <c r="P9" s="68">
        <v>5866</v>
      </c>
    </row>
    <row r="10" spans="2:16" ht="28.2" x14ac:dyDescent="0.3">
      <c r="B10" s="57">
        <v>2010</v>
      </c>
      <c r="C10" s="57" t="s">
        <v>7</v>
      </c>
      <c r="D10" s="57">
        <v>4394</v>
      </c>
      <c r="E10" s="57"/>
      <c r="F10" s="57">
        <v>2010</v>
      </c>
      <c r="G10" s="57" t="s">
        <v>7</v>
      </c>
      <c r="H10" s="57">
        <v>7583</v>
      </c>
      <c r="I10" s="57"/>
      <c r="J10" s="59">
        <v>2010</v>
      </c>
      <c r="K10" s="59" t="s">
        <v>7</v>
      </c>
      <c r="L10" s="68">
        <v>1843</v>
      </c>
      <c r="M10" s="57"/>
      <c r="N10" s="59">
        <v>2010</v>
      </c>
      <c r="O10" s="59" t="s">
        <v>7</v>
      </c>
      <c r="P10" s="68">
        <v>4331</v>
      </c>
    </row>
    <row r="11" spans="2:16" x14ac:dyDescent="0.3">
      <c r="B11" s="57">
        <v>2011</v>
      </c>
      <c r="C11" s="57" t="s">
        <v>51</v>
      </c>
      <c r="D11" s="57">
        <v>2405</v>
      </c>
      <c r="E11" s="57"/>
      <c r="F11" s="57">
        <v>2011</v>
      </c>
      <c r="G11" s="57" t="s">
        <v>51</v>
      </c>
      <c r="H11" s="57">
        <v>6298</v>
      </c>
      <c r="I11" s="57"/>
      <c r="J11" s="59">
        <v>2011</v>
      </c>
      <c r="K11" s="59" t="s">
        <v>51</v>
      </c>
      <c r="L11" s="68">
        <v>1161</v>
      </c>
      <c r="M11" s="57"/>
      <c r="N11" s="59">
        <v>2011</v>
      </c>
      <c r="O11" s="59" t="s">
        <v>51</v>
      </c>
      <c r="P11" s="68">
        <v>2734</v>
      </c>
    </row>
    <row r="12" spans="2:16" ht="28.2" x14ac:dyDescent="0.3">
      <c r="B12" s="57">
        <v>2011</v>
      </c>
      <c r="C12" s="57" t="s">
        <v>52</v>
      </c>
      <c r="D12" s="57">
        <v>7269</v>
      </c>
      <c r="E12" s="57"/>
      <c r="F12" s="57">
        <v>2011</v>
      </c>
      <c r="G12" s="57" t="s">
        <v>52</v>
      </c>
      <c r="H12" s="57">
        <v>11092</v>
      </c>
      <c r="I12" s="57"/>
      <c r="J12" s="59">
        <v>2011</v>
      </c>
      <c r="K12" s="59" t="s">
        <v>52</v>
      </c>
      <c r="L12" s="68">
        <v>2664</v>
      </c>
      <c r="M12" s="57"/>
      <c r="N12" s="59">
        <v>2011</v>
      </c>
      <c r="O12" s="59" t="s">
        <v>52</v>
      </c>
      <c r="P12" s="68">
        <v>6033</v>
      </c>
    </row>
    <row r="13" spans="2:16" ht="28.2" x14ac:dyDescent="0.3">
      <c r="B13" s="57">
        <v>2011</v>
      </c>
      <c r="C13" s="57" t="s">
        <v>7</v>
      </c>
      <c r="D13" s="57">
        <v>3663</v>
      </c>
      <c r="E13" s="57"/>
      <c r="F13" s="57">
        <v>2011</v>
      </c>
      <c r="G13" s="57" t="s">
        <v>7</v>
      </c>
      <c r="H13" s="57">
        <v>8764</v>
      </c>
      <c r="I13" s="57"/>
      <c r="J13" s="59">
        <v>2011</v>
      </c>
      <c r="K13" s="59" t="s">
        <v>7</v>
      </c>
      <c r="L13" s="68">
        <v>1828</v>
      </c>
      <c r="M13" s="57"/>
      <c r="N13" s="59">
        <v>2011</v>
      </c>
      <c r="O13" s="59" t="s">
        <v>7</v>
      </c>
      <c r="P13" s="68">
        <v>3782</v>
      </c>
    </row>
    <row r="14" spans="2:16" x14ac:dyDescent="0.3">
      <c r="B14" s="57">
        <v>2012</v>
      </c>
      <c r="C14" s="57" t="s">
        <v>51</v>
      </c>
      <c r="D14" s="57">
        <v>1931</v>
      </c>
      <c r="E14" s="57"/>
      <c r="F14" s="57">
        <v>2012</v>
      </c>
      <c r="G14" s="57" t="s">
        <v>51</v>
      </c>
      <c r="H14" s="57">
        <v>4642</v>
      </c>
      <c r="I14" s="57"/>
      <c r="J14" s="59">
        <v>2012</v>
      </c>
      <c r="K14" s="59" t="s">
        <v>51</v>
      </c>
      <c r="L14" s="68">
        <v>1184</v>
      </c>
      <c r="M14" s="57"/>
      <c r="N14" s="59">
        <v>2012</v>
      </c>
      <c r="O14" s="59" t="s">
        <v>51</v>
      </c>
      <c r="P14" s="68">
        <v>2486</v>
      </c>
    </row>
    <row r="15" spans="2:16" ht="28.2" x14ac:dyDescent="0.3">
      <c r="B15" s="57">
        <v>2012</v>
      </c>
      <c r="C15" s="57" t="s">
        <v>52</v>
      </c>
      <c r="D15" s="57">
        <v>6130</v>
      </c>
      <c r="E15" s="57"/>
      <c r="F15" s="57">
        <v>2012</v>
      </c>
      <c r="G15" s="57" t="s">
        <v>52</v>
      </c>
      <c r="H15" s="57">
        <v>11012</v>
      </c>
      <c r="I15" s="57"/>
      <c r="J15" s="59">
        <v>2012</v>
      </c>
      <c r="K15" s="59" t="s">
        <v>52</v>
      </c>
      <c r="L15" s="68">
        <v>2775</v>
      </c>
      <c r="M15" s="57"/>
      <c r="N15" s="59">
        <v>2012</v>
      </c>
      <c r="O15" s="59" t="s">
        <v>52</v>
      </c>
      <c r="P15" s="68">
        <v>5353</v>
      </c>
    </row>
    <row r="16" spans="2:16" ht="28.2" x14ac:dyDescent="0.3">
      <c r="B16" s="57">
        <v>2012</v>
      </c>
      <c r="C16" s="57" t="s">
        <v>7</v>
      </c>
      <c r="D16" s="57">
        <v>3066</v>
      </c>
      <c r="E16" s="57"/>
      <c r="F16" s="57">
        <v>2012</v>
      </c>
      <c r="G16" s="57" t="s">
        <v>7</v>
      </c>
      <c r="H16" s="57">
        <v>7654</v>
      </c>
      <c r="I16" s="57"/>
      <c r="J16" s="59">
        <v>2012</v>
      </c>
      <c r="K16" s="59" t="s">
        <v>7</v>
      </c>
      <c r="L16" s="68">
        <v>1868</v>
      </c>
      <c r="M16" s="57"/>
      <c r="N16" s="59">
        <v>2012</v>
      </c>
      <c r="O16" s="59" t="s">
        <v>7</v>
      </c>
      <c r="P16" s="68">
        <v>4411</v>
      </c>
    </row>
    <row r="17" spans="2:16" x14ac:dyDescent="0.3">
      <c r="B17" s="57">
        <v>2013</v>
      </c>
      <c r="C17" s="57" t="s">
        <v>51</v>
      </c>
      <c r="D17" s="57">
        <v>1586</v>
      </c>
      <c r="E17" s="57"/>
      <c r="F17" s="57">
        <v>2013</v>
      </c>
      <c r="G17" s="57" t="s">
        <v>51</v>
      </c>
      <c r="H17" s="57">
        <v>3603</v>
      </c>
      <c r="I17" s="57"/>
      <c r="J17" s="59">
        <v>2013</v>
      </c>
      <c r="K17" s="59" t="s">
        <v>51</v>
      </c>
      <c r="L17" s="68">
        <v>1138</v>
      </c>
      <c r="M17" s="57"/>
      <c r="N17" s="59">
        <v>2013</v>
      </c>
      <c r="O17" s="59" t="s">
        <v>51</v>
      </c>
      <c r="P17" s="68">
        <v>2205</v>
      </c>
    </row>
    <row r="18" spans="2:16" ht="28.2" x14ac:dyDescent="0.3">
      <c r="B18" s="57">
        <v>2013</v>
      </c>
      <c r="C18" s="57" t="s">
        <v>52</v>
      </c>
      <c r="D18" s="57">
        <v>4997</v>
      </c>
      <c r="E18" s="57"/>
      <c r="F18" s="57">
        <v>2013</v>
      </c>
      <c r="G18" s="57" t="s">
        <v>52</v>
      </c>
      <c r="H18" s="57">
        <v>8970</v>
      </c>
      <c r="I18" s="57"/>
      <c r="J18" s="59">
        <v>2013</v>
      </c>
      <c r="K18" s="59" t="s">
        <v>52</v>
      </c>
      <c r="L18" s="68">
        <v>2853</v>
      </c>
      <c r="M18" s="57"/>
      <c r="N18" s="59">
        <v>2013</v>
      </c>
      <c r="O18" s="59" t="s">
        <v>52</v>
      </c>
      <c r="P18" s="68">
        <v>6356</v>
      </c>
    </row>
    <row r="19" spans="2:16" ht="28.2" x14ac:dyDescent="0.3">
      <c r="B19" s="57">
        <v>2013</v>
      </c>
      <c r="C19" s="57" t="s">
        <v>7</v>
      </c>
      <c r="D19" s="57">
        <v>2424</v>
      </c>
      <c r="E19" s="57"/>
      <c r="F19" s="57">
        <v>2013</v>
      </c>
      <c r="G19" s="57" t="s">
        <v>7</v>
      </c>
      <c r="H19" s="57">
        <v>6106</v>
      </c>
      <c r="I19" s="57"/>
      <c r="J19" s="59">
        <v>2013</v>
      </c>
      <c r="K19" s="59" t="s">
        <v>7</v>
      </c>
      <c r="L19" s="68">
        <v>1752</v>
      </c>
      <c r="M19" s="57"/>
      <c r="N19" s="59">
        <v>2013</v>
      </c>
      <c r="O19" s="59" t="s">
        <v>7</v>
      </c>
      <c r="P19" s="68">
        <v>5452</v>
      </c>
    </row>
    <row r="20" spans="2:16" x14ac:dyDescent="0.3">
      <c r="B20" s="57">
        <v>2014</v>
      </c>
      <c r="C20" s="57" t="s">
        <v>51</v>
      </c>
      <c r="D20" s="57">
        <v>1328</v>
      </c>
      <c r="E20" s="57"/>
      <c r="F20" s="57">
        <v>2014</v>
      </c>
      <c r="G20" s="57" t="s">
        <v>51</v>
      </c>
      <c r="H20" s="57">
        <v>2931</v>
      </c>
      <c r="I20" s="57"/>
      <c r="J20" s="59">
        <v>2014</v>
      </c>
      <c r="K20" s="59" t="s">
        <v>51</v>
      </c>
      <c r="L20" s="68">
        <v>1166</v>
      </c>
      <c r="M20" s="57"/>
      <c r="N20" s="59">
        <v>2014</v>
      </c>
      <c r="O20" s="59" t="s">
        <v>51</v>
      </c>
      <c r="P20" s="68">
        <v>1776</v>
      </c>
    </row>
    <row r="21" spans="2:16" ht="28.2" x14ac:dyDescent="0.3">
      <c r="B21" s="57">
        <v>2014</v>
      </c>
      <c r="C21" s="57" t="s">
        <v>52</v>
      </c>
      <c r="D21" s="57">
        <v>4824</v>
      </c>
      <c r="E21" s="57"/>
      <c r="F21" s="57">
        <v>2014</v>
      </c>
      <c r="G21" s="57" t="s">
        <v>52</v>
      </c>
      <c r="H21" s="57">
        <v>7234</v>
      </c>
      <c r="I21" s="57"/>
      <c r="J21" s="59">
        <v>2014</v>
      </c>
      <c r="K21" s="59" t="s">
        <v>52</v>
      </c>
      <c r="L21" s="68">
        <v>2869</v>
      </c>
      <c r="M21" s="57"/>
      <c r="N21" s="59">
        <v>2014</v>
      </c>
      <c r="O21" s="59" t="s">
        <v>52</v>
      </c>
      <c r="P21" s="68">
        <v>5114</v>
      </c>
    </row>
    <row r="22" spans="2:16" ht="28.2" x14ac:dyDescent="0.3">
      <c r="B22" s="57">
        <v>2014</v>
      </c>
      <c r="C22" s="57" t="s">
        <v>7</v>
      </c>
      <c r="D22" s="57">
        <v>2224</v>
      </c>
      <c r="E22" s="57"/>
      <c r="F22" s="57">
        <v>2014</v>
      </c>
      <c r="G22" s="57" t="s">
        <v>7</v>
      </c>
      <c r="H22" s="57">
        <v>5803</v>
      </c>
      <c r="I22" s="57"/>
      <c r="J22" s="59">
        <v>2014</v>
      </c>
      <c r="K22" s="59" t="s">
        <v>7</v>
      </c>
      <c r="L22" s="68">
        <v>1684</v>
      </c>
      <c r="M22" s="57"/>
      <c r="N22" s="59">
        <v>2014</v>
      </c>
      <c r="O22" s="59" t="s">
        <v>7</v>
      </c>
      <c r="P22" s="68">
        <v>4200</v>
      </c>
    </row>
    <row r="23" spans="2:16" x14ac:dyDescent="0.3">
      <c r="B23" s="57">
        <v>2015</v>
      </c>
      <c r="C23" s="57" t="s">
        <v>51</v>
      </c>
      <c r="D23" s="57">
        <v>1133</v>
      </c>
      <c r="E23" s="57"/>
      <c r="F23" s="57">
        <v>2015</v>
      </c>
      <c r="G23" s="57" t="s">
        <v>51</v>
      </c>
      <c r="H23" s="57">
        <v>3686</v>
      </c>
      <c r="I23" s="57"/>
      <c r="J23" s="59">
        <v>2015</v>
      </c>
      <c r="K23" s="59" t="s">
        <v>51</v>
      </c>
      <c r="L23" s="68">
        <v>1217</v>
      </c>
      <c r="M23" s="57"/>
      <c r="N23" s="59">
        <v>2015</v>
      </c>
      <c r="O23" s="59" t="s">
        <v>51</v>
      </c>
      <c r="P23" s="68">
        <v>2334</v>
      </c>
    </row>
    <row r="24" spans="2:16" ht="28.2" x14ac:dyDescent="0.3">
      <c r="B24" s="57">
        <v>2015</v>
      </c>
      <c r="C24" s="57" t="s">
        <v>52</v>
      </c>
      <c r="D24" s="57">
        <v>3765</v>
      </c>
      <c r="E24" s="57"/>
      <c r="F24" s="57">
        <v>2015</v>
      </c>
      <c r="G24" s="57" t="s">
        <v>52</v>
      </c>
      <c r="H24" s="57">
        <v>10895</v>
      </c>
      <c r="I24" s="57"/>
      <c r="J24" s="59">
        <v>2015</v>
      </c>
      <c r="K24" s="59" t="s">
        <v>52</v>
      </c>
      <c r="L24" s="68">
        <v>3226</v>
      </c>
      <c r="M24" s="57"/>
      <c r="N24" s="59">
        <v>2015</v>
      </c>
      <c r="O24" s="59" t="s">
        <v>52</v>
      </c>
      <c r="P24" s="68">
        <v>6001</v>
      </c>
    </row>
    <row r="25" spans="2:16" ht="28.2" x14ac:dyDescent="0.3">
      <c r="B25" s="57">
        <v>2015</v>
      </c>
      <c r="C25" s="57" t="s">
        <v>7</v>
      </c>
      <c r="D25" s="57">
        <v>1749</v>
      </c>
      <c r="E25" s="57"/>
      <c r="F25" s="57">
        <v>2015</v>
      </c>
      <c r="G25" s="57" t="s">
        <v>7</v>
      </c>
      <c r="H25" s="57">
        <v>7670</v>
      </c>
      <c r="I25" s="57"/>
      <c r="J25" s="59">
        <v>2015</v>
      </c>
      <c r="K25" s="59" t="s">
        <v>7</v>
      </c>
      <c r="L25" s="68">
        <v>1540</v>
      </c>
      <c r="M25" s="57"/>
      <c r="N25" s="59">
        <v>2015</v>
      </c>
      <c r="O25" s="59" t="s">
        <v>7</v>
      </c>
      <c r="P25" s="68">
        <v>4883</v>
      </c>
    </row>
    <row r="26" spans="2:16" x14ac:dyDescent="0.3">
      <c r="B26" s="57">
        <v>2016</v>
      </c>
      <c r="C26" s="57" t="s">
        <v>51</v>
      </c>
      <c r="D26" s="57">
        <v>1013</v>
      </c>
      <c r="E26" s="57"/>
      <c r="F26" s="57">
        <v>2016</v>
      </c>
      <c r="G26" s="57" t="s">
        <v>51</v>
      </c>
      <c r="H26" s="57">
        <v>2489</v>
      </c>
      <c r="I26" s="57"/>
      <c r="J26" s="59">
        <v>2016</v>
      </c>
      <c r="K26" s="59" t="s">
        <v>51</v>
      </c>
      <c r="L26" s="68">
        <v>1166</v>
      </c>
      <c r="M26" s="57"/>
      <c r="N26" s="59">
        <v>2016</v>
      </c>
      <c r="O26" s="59" t="s">
        <v>51</v>
      </c>
      <c r="P26" s="68">
        <v>2924</v>
      </c>
    </row>
    <row r="27" spans="2:16" ht="28.2" x14ac:dyDescent="0.3">
      <c r="B27" s="57">
        <v>2016</v>
      </c>
      <c r="C27" s="57" t="s">
        <v>52</v>
      </c>
      <c r="D27" s="57">
        <v>3407</v>
      </c>
      <c r="E27" s="57"/>
      <c r="F27" s="57">
        <v>2016</v>
      </c>
      <c r="G27" s="57" t="s">
        <v>52</v>
      </c>
      <c r="H27" s="57">
        <v>8725</v>
      </c>
      <c r="I27" s="57"/>
      <c r="J27" s="59">
        <v>2016</v>
      </c>
      <c r="K27" s="59" t="s">
        <v>52</v>
      </c>
      <c r="L27" s="68">
        <v>2495</v>
      </c>
      <c r="M27" s="57"/>
      <c r="N27" s="59">
        <v>2016</v>
      </c>
      <c r="O27" s="59" t="s">
        <v>52</v>
      </c>
      <c r="P27" s="68">
        <v>5982</v>
      </c>
    </row>
    <row r="28" spans="2:16" ht="28.2" x14ac:dyDescent="0.3">
      <c r="B28" s="57">
        <v>2016</v>
      </c>
      <c r="C28" s="57" t="s">
        <v>7</v>
      </c>
      <c r="D28" s="57">
        <v>1510</v>
      </c>
      <c r="E28" s="57"/>
      <c r="F28" s="57">
        <v>2016</v>
      </c>
      <c r="G28" s="57" t="s">
        <v>7</v>
      </c>
      <c r="H28" s="57">
        <v>6588</v>
      </c>
      <c r="I28" s="57"/>
      <c r="J28" s="59">
        <v>2016</v>
      </c>
      <c r="K28" s="59" t="s">
        <v>7</v>
      </c>
      <c r="L28" s="68">
        <v>1538</v>
      </c>
      <c r="M28" s="57"/>
      <c r="N28" s="59">
        <v>2016</v>
      </c>
      <c r="O28" s="59" t="s">
        <v>7</v>
      </c>
      <c r="P28" s="68">
        <v>4485</v>
      </c>
    </row>
    <row r="29" spans="2:16" x14ac:dyDescent="0.3">
      <c r="B29" s="57">
        <v>2017</v>
      </c>
      <c r="C29" s="57" t="s">
        <v>51</v>
      </c>
      <c r="D29" s="57">
        <v>898</v>
      </c>
      <c r="E29" s="57"/>
      <c r="F29" s="57">
        <v>2017</v>
      </c>
      <c r="G29" s="57" t="s">
        <v>51</v>
      </c>
      <c r="H29" s="57">
        <v>3773</v>
      </c>
      <c r="I29" s="57"/>
      <c r="J29" s="59">
        <v>2017</v>
      </c>
      <c r="K29" s="59" t="s">
        <v>51</v>
      </c>
      <c r="L29" s="68">
        <v>1319</v>
      </c>
      <c r="M29" s="57"/>
      <c r="N29" s="59">
        <v>2017</v>
      </c>
      <c r="O29" s="59" t="s">
        <v>51</v>
      </c>
      <c r="P29" s="68">
        <v>2541</v>
      </c>
    </row>
    <row r="30" spans="2:16" ht="28.2" x14ac:dyDescent="0.3">
      <c r="B30" s="57">
        <v>2017</v>
      </c>
      <c r="C30" s="57" t="s">
        <v>52</v>
      </c>
      <c r="D30" s="57">
        <v>3754</v>
      </c>
      <c r="E30" s="57"/>
      <c r="F30" s="57">
        <v>2017</v>
      </c>
      <c r="G30" s="57" t="s">
        <v>52</v>
      </c>
      <c r="H30" s="57">
        <v>6833</v>
      </c>
      <c r="I30" s="57"/>
      <c r="J30" s="59">
        <v>2017</v>
      </c>
      <c r="K30" s="59" t="s">
        <v>52</v>
      </c>
      <c r="L30" s="68">
        <v>2859</v>
      </c>
      <c r="M30" s="57"/>
      <c r="N30" s="59">
        <v>2017</v>
      </c>
      <c r="O30" s="59" t="s">
        <v>52</v>
      </c>
      <c r="P30" s="68">
        <v>5960</v>
      </c>
    </row>
    <row r="31" spans="2:16" ht="28.2" x14ac:dyDescent="0.3">
      <c r="B31" s="57">
        <v>2017</v>
      </c>
      <c r="C31" s="57" t="s">
        <v>7</v>
      </c>
      <c r="D31" s="57">
        <v>1388</v>
      </c>
      <c r="E31" s="57"/>
      <c r="F31" s="57">
        <v>2017</v>
      </c>
      <c r="G31" s="57" t="s">
        <v>7</v>
      </c>
      <c r="H31" s="57">
        <v>5564</v>
      </c>
      <c r="I31" s="57"/>
      <c r="J31" s="59">
        <v>2017</v>
      </c>
      <c r="K31" s="59" t="s">
        <v>7</v>
      </c>
      <c r="L31" s="68">
        <v>1477</v>
      </c>
      <c r="M31" s="57"/>
      <c r="N31" s="59">
        <v>2017</v>
      </c>
      <c r="O31" s="59" t="s">
        <v>7</v>
      </c>
      <c r="P31" s="68">
        <v>4239</v>
      </c>
    </row>
    <row r="34" spans="2:2" x14ac:dyDescent="0.3">
      <c r="B34" t="s">
        <v>395</v>
      </c>
    </row>
  </sheetData>
  <mergeCells count="4">
    <mergeCell ref="B6:D6"/>
    <mergeCell ref="F6:H6"/>
    <mergeCell ref="J6:L6"/>
    <mergeCell ref="N6:P6"/>
  </mergeCells>
  <pageMargins left="0.7" right="0.7" top="0.75" bottom="0.75" header="0.3" footer="0.3"/>
  <pageSetup paperSize="9" orientation="portrait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313"/>
  <sheetViews>
    <sheetView showGridLines="0" zoomScale="55" zoomScaleNormal="55" workbookViewId="0">
      <selection activeCell="T15" sqref="T15"/>
    </sheetView>
  </sheetViews>
  <sheetFormatPr defaultColWidth="8.88671875" defaultRowHeight="13.8" x14ac:dyDescent="0.25"/>
  <cols>
    <col min="1" max="3" width="8.88671875" style="57"/>
    <col min="4" max="4" width="12.33203125" style="57" bestFit="1" customWidth="1"/>
    <col min="5" max="16384" width="8.88671875" style="57"/>
  </cols>
  <sheetData>
    <row r="3" spans="2:4" x14ac:dyDescent="0.25">
      <c r="B3" s="57" t="s">
        <v>122</v>
      </c>
    </row>
    <row r="5" spans="2:4" x14ac:dyDescent="0.25">
      <c r="B5" s="57" t="s">
        <v>88</v>
      </c>
      <c r="C5" s="57" t="s">
        <v>2</v>
      </c>
      <c r="D5" s="57" t="s">
        <v>85</v>
      </c>
    </row>
    <row r="6" spans="2:4" x14ac:dyDescent="0.25">
      <c r="B6" s="57" t="s">
        <v>123</v>
      </c>
      <c r="C6" s="57">
        <v>2016</v>
      </c>
      <c r="D6" s="68">
        <v>1715.2898660830001</v>
      </c>
    </row>
    <row r="7" spans="2:4" x14ac:dyDescent="0.25">
      <c r="B7" s="57" t="s">
        <v>123</v>
      </c>
      <c r="C7" s="57">
        <v>2015</v>
      </c>
      <c r="D7" s="68">
        <v>1706.577167937</v>
      </c>
    </row>
    <row r="8" spans="2:4" x14ac:dyDescent="0.25">
      <c r="B8" s="57" t="s">
        <v>123</v>
      </c>
      <c r="C8" s="57">
        <v>2014</v>
      </c>
      <c r="D8" s="68">
        <v>1803.1937278390001</v>
      </c>
    </row>
    <row r="9" spans="2:4" x14ac:dyDescent="0.25">
      <c r="B9" s="57" t="s">
        <v>123</v>
      </c>
      <c r="C9" s="57">
        <v>2013</v>
      </c>
      <c r="D9" s="68">
        <v>1900.643558707</v>
      </c>
    </row>
    <row r="10" spans="2:4" x14ac:dyDescent="0.25">
      <c r="B10" s="57" t="s">
        <v>123</v>
      </c>
      <c r="C10" s="57">
        <v>2012</v>
      </c>
      <c r="D10" s="68">
        <v>2054.1519592670002</v>
      </c>
    </row>
    <row r="11" spans="2:4" x14ac:dyDescent="0.25">
      <c r="B11" s="57" t="s">
        <v>123</v>
      </c>
      <c r="C11" s="57">
        <v>2011</v>
      </c>
      <c r="D11" s="68">
        <v>2244.3715162180001</v>
      </c>
    </row>
    <row r="12" spans="2:4" x14ac:dyDescent="0.25">
      <c r="B12" s="57" t="s">
        <v>123</v>
      </c>
      <c r="C12" s="57">
        <v>2010</v>
      </c>
      <c r="D12" s="68">
        <v>2263.5540283730002</v>
      </c>
    </row>
    <row r="13" spans="2:4" x14ac:dyDescent="0.25">
      <c r="B13" s="57" t="s">
        <v>123</v>
      </c>
      <c r="C13" s="57">
        <v>2009</v>
      </c>
      <c r="D13" s="68">
        <v>2257.9993432350002</v>
      </c>
    </row>
    <row r="14" spans="2:4" x14ac:dyDescent="0.25">
      <c r="B14" s="57" t="s">
        <v>123</v>
      </c>
      <c r="C14" s="57">
        <v>2008</v>
      </c>
      <c r="D14" s="68">
        <v>2148.5465726910002</v>
      </c>
    </row>
    <row r="15" spans="2:4" x14ac:dyDescent="0.25">
      <c r="B15" s="57" t="s">
        <v>123</v>
      </c>
      <c r="C15" s="57">
        <v>2007</v>
      </c>
      <c r="D15" s="68">
        <v>1919.836869598</v>
      </c>
    </row>
    <row r="16" spans="2:4" x14ac:dyDescent="0.25">
      <c r="B16" s="57" t="s">
        <v>123</v>
      </c>
      <c r="C16" s="57">
        <v>2006</v>
      </c>
      <c r="D16" s="68">
        <v>1798.5528008460001</v>
      </c>
    </row>
    <row r="17" spans="2:4" x14ac:dyDescent="0.25">
      <c r="B17" s="57" t="s">
        <v>123</v>
      </c>
      <c r="C17" s="57">
        <v>2005</v>
      </c>
      <c r="D17" s="68">
        <v>1559.9544221189999</v>
      </c>
    </row>
    <row r="18" spans="2:4" x14ac:dyDescent="0.25">
      <c r="B18" s="57" t="s">
        <v>123</v>
      </c>
      <c r="C18" s="57">
        <v>2004</v>
      </c>
      <c r="D18" s="68">
        <v>1806.9334506969999</v>
      </c>
    </row>
    <row r="19" spans="2:4" x14ac:dyDescent="0.25">
      <c r="B19" s="57" t="s">
        <v>123</v>
      </c>
      <c r="C19" s="57">
        <v>2003</v>
      </c>
      <c r="D19" s="68">
        <v>1470.628377303</v>
      </c>
    </row>
    <row r="20" spans="2:4" x14ac:dyDescent="0.25">
      <c r="B20" s="57" t="s">
        <v>123</v>
      </c>
      <c r="C20" s="57">
        <v>2002</v>
      </c>
      <c r="D20" s="68">
        <v>1706.464579838</v>
      </c>
    </row>
    <row r="21" spans="2:4" x14ac:dyDescent="0.25">
      <c r="B21" s="57" t="s">
        <v>123</v>
      </c>
      <c r="C21" s="57">
        <v>2001</v>
      </c>
      <c r="D21" s="68">
        <v>1737.835397089</v>
      </c>
    </row>
    <row r="22" spans="2:4" x14ac:dyDescent="0.25">
      <c r="B22" s="57" t="s">
        <v>123</v>
      </c>
      <c r="C22" s="57">
        <v>2000</v>
      </c>
      <c r="D22" s="68">
        <v>1738.753003537</v>
      </c>
    </row>
    <row r="23" spans="2:4" x14ac:dyDescent="0.25">
      <c r="B23" s="57" t="s">
        <v>123</v>
      </c>
      <c r="C23" s="57">
        <v>1999</v>
      </c>
      <c r="D23" s="68">
        <v>1945.6011229210001</v>
      </c>
    </row>
    <row r="24" spans="2:4" x14ac:dyDescent="0.25">
      <c r="B24" s="57" t="s">
        <v>123</v>
      </c>
      <c r="C24" s="57">
        <v>1998</v>
      </c>
      <c r="D24" s="68">
        <v>2048.0011820220002</v>
      </c>
    </row>
    <row r="25" spans="2:4" x14ac:dyDescent="0.25">
      <c r="B25" s="57" t="s">
        <v>123</v>
      </c>
      <c r="C25" s="57">
        <v>1991</v>
      </c>
      <c r="D25" s="68">
        <v>2949.1217021120001</v>
      </c>
    </row>
    <row r="26" spans="2:4" x14ac:dyDescent="0.25">
      <c r="B26" s="57" t="s">
        <v>123</v>
      </c>
      <c r="C26" s="57">
        <v>1990</v>
      </c>
      <c r="D26" s="68">
        <v>3061.2927441400002</v>
      </c>
    </row>
    <row r="27" spans="2:4" x14ac:dyDescent="0.25">
      <c r="B27" s="57" t="s">
        <v>123</v>
      </c>
      <c r="C27" s="57">
        <v>1989</v>
      </c>
      <c r="D27" s="68">
        <v>2705.6532648900002</v>
      </c>
    </row>
    <row r="28" spans="2:4" x14ac:dyDescent="0.25">
      <c r="B28" s="57" t="s">
        <v>123</v>
      </c>
      <c r="C28" s="57">
        <v>1988</v>
      </c>
      <c r="D28" s="68">
        <v>2951.1697032940001</v>
      </c>
    </row>
    <row r="29" spans="2:4" x14ac:dyDescent="0.25">
      <c r="B29" s="57" t="s">
        <v>123</v>
      </c>
      <c r="C29" s="57">
        <v>1987</v>
      </c>
      <c r="D29" s="68">
        <v>3993.602304943</v>
      </c>
    </row>
    <row r="30" spans="2:4" x14ac:dyDescent="0.25">
      <c r="B30" s="57" t="s">
        <v>123</v>
      </c>
      <c r="C30" s="57">
        <v>1986</v>
      </c>
      <c r="D30" s="68">
        <v>4096.0023640440004</v>
      </c>
    </row>
    <row r="31" spans="2:4" x14ac:dyDescent="0.25">
      <c r="B31" s="57" t="s">
        <v>123</v>
      </c>
      <c r="C31" s="57">
        <v>1985</v>
      </c>
      <c r="D31" s="68">
        <v>4608.0026595500003</v>
      </c>
    </row>
    <row r="32" spans="2:4" x14ac:dyDescent="0.25">
      <c r="B32" s="57" t="s">
        <v>123</v>
      </c>
      <c r="C32" s="57">
        <v>1984</v>
      </c>
      <c r="D32" s="68">
        <v>4664.3226920560001</v>
      </c>
    </row>
    <row r="33" spans="2:4" x14ac:dyDescent="0.25">
      <c r="B33" s="57" t="s">
        <v>123</v>
      </c>
      <c r="C33" s="57">
        <v>1983</v>
      </c>
      <c r="D33" s="68">
        <v>5258.2430348420003</v>
      </c>
    </row>
    <row r="34" spans="2:4" x14ac:dyDescent="0.25">
      <c r="B34" s="57" t="s">
        <v>92</v>
      </c>
      <c r="C34" s="57">
        <v>2016</v>
      </c>
      <c r="D34" s="68">
        <v>1697.1979958930001</v>
      </c>
    </row>
    <row r="35" spans="2:4" x14ac:dyDescent="0.25">
      <c r="B35" s="57" t="s">
        <v>92</v>
      </c>
      <c r="C35" s="57">
        <v>2015</v>
      </c>
      <c r="D35" s="68">
        <v>1817.058189655</v>
      </c>
    </row>
    <row r="36" spans="2:4" x14ac:dyDescent="0.25">
      <c r="B36" s="57" t="s">
        <v>92</v>
      </c>
      <c r="C36" s="57">
        <v>2014</v>
      </c>
      <c r="D36" s="68">
        <v>2032.075779154</v>
      </c>
    </row>
    <row r="37" spans="2:4" x14ac:dyDescent="0.25">
      <c r="B37" s="57" t="s">
        <v>92</v>
      </c>
      <c r="C37" s="57">
        <v>2013</v>
      </c>
      <c r="D37" s="68">
        <v>1988</v>
      </c>
    </row>
    <row r="38" spans="2:4" x14ac:dyDescent="0.25">
      <c r="B38" s="57" t="s">
        <v>92</v>
      </c>
      <c r="C38" s="57">
        <v>2012</v>
      </c>
      <c r="D38" s="68">
        <v>2207.0071124289998</v>
      </c>
    </row>
    <row r="39" spans="2:4" x14ac:dyDescent="0.25">
      <c r="B39" s="57" t="s">
        <v>92</v>
      </c>
      <c r="C39" s="57">
        <v>2011</v>
      </c>
      <c r="D39" s="68">
        <v>2029</v>
      </c>
    </row>
    <row r="40" spans="2:4" x14ac:dyDescent="0.25">
      <c r="B40" s="57" t="s">
        <v>92</v>
      </c>
      <c r="C40" s="57">
        <v>2010</v>
      </c>
      <c r="D40" s="68">
        <v>2205.4398138319998</v>
      </c>
    </row>
    <row r="41" spans="2:4" x14ac:dyDescent="0.25">
      <c r="B41" s="57" t="s">
        <v>92</v>
      </c>
      <c r="C41" s="57">
        <v>2009</v>
      </c>
      <c r="D41" s="68">
        <v>2313.4154556660001</v>
      </c>
    </row>
    <row r="42" spans="2:4" x14ac:dyDescent="0.25">
      <c r="B42" s="57" t="s">
        <v>92</v>
      </c>
      <c r="C42" s="57">
        <v>2008</v>
      </c>
      <c r="D42" s="68">
        <v>2201.6012706739998</v>
      </c>
    </row>
    <row r="43" spans="2:4" x14ac:dyDescent="0.25">
      <c r="B43" s="57" t="s">
        <v>92</v>
      </c>
      <c r="C43" s="57">
        <v>2007</v>
      </c>
      <c r="D43" s="68">
        <v>2026.545931544</v>
      </c>
    </row>
    <row r="44" spans="2:4" x14ac:dyDescent="0.25">
      <c r="B44" s="57" t="s">
        <v>92</v>
      </c>
      <c r="C44" s="57">
        <v>2006</v>
      </c>
      <c r="D44" s="68">
        <v>1996.801152472</v>
      </c>
    </row>
    <row r="45" spans="2:4" x14ac:dyDescent="0.25">
      <c r="B45" s="57" t="s">
        <v>92</v>
      </c>
      <c r="C45" s="57">
        <v>2005</v>
      </c>
      <c r="D45" s="68">
        <v>1996.801152472</v>
      </c>
    </row>
    <row r="46" spans="2:4" x14ac:dyDescent="0.25">
      <c r="B46" s="57" t="s">
        <v>92</v>
      </c>
      <c r="C46" s="57">
        <v>2004</v>
      </c>
      <c r="D46" s="68">
        <v>2021.3771666560001</v>
      </c>
    </row>
    <row r="47" spans="2:4" x14ac:dyDescent="0.25">
      <c r="B47" s="57" t="s">
        <v>92</v>
      </c>
      <c r="C47" s="57">
        <v>2003</v>
      </c>
      <c r="D47" s="68">
        <v>1677.0308569240001</v>
      </c>
    </row>
    <row r="48" spans="2:4" x14ac:dyDescent="0.25">
      <c r="B48" s="57" t="s">
        <v>92</v>
      </c>
      <c r="C48" s="57">
        <v>2002</v>
      </c>
      <c r="D48" s="68">
        <v>1996.801152472</v>
      </c>
    </row>
    <row r="49" spans="2:4" x14ac:dyDescent="0.25">
      <c r="B49" s="57" t="s">
        <v>92</v>
      </c>
      <c r="C49" s="57">
        <v>2001</v>
      </c>
      <c r="D49" s="68">
        <v>2011.342584858</v>
      </c>
    </row>
    <row r="50" spans="2:4" x14ac:dyDescent="0.25">
      <c r="B50" s="57" t="s">
        <v>92</v>
      </c>
      <c r="C50" s="57">
        <v>1999</v>
      </c>
      <c r="D50" s="68">
        <v>2228.169565274</v>
      </c>
    </row>
    <row r="51" spans="2:4" x14ac:dyDescent="0.25">
      <c r="B51" s="57" t="s">
        <v>92</v>
      </c>
      <c r="C51" s="57">
        <v>1998</v>
      </c>
      <c r="D51" s="68">
        <v>2361.7767964539999</v>
      </c>
    </row>
    <row r="52" spans="2:4" x14ac:dyDescent="0.25">
      <c r="B52" s="57" t="s">
        <v>92</v>
      </c>
      <c r="C52" s="57">
        <v>1997</v>
      </c>
      <c r="D52" s="68">
        <v>2394.6828648179999</v>
      </c>
    </row>
    <row r="53" spans="2:4" x14ac:dyDescent="0.25">
      <c r="B53" s="57" t="s">
        <v>92</v>
      </c>
      <c r="C53" s="57">
        <v>1996</v>
      </c>
      <c r="D53" s="68">
        <v>2461.1192596179999</v>
      </c>
    </row>
    <row r="54" spans="2:4" x14ac:dyDescent="0.25">
      <c r="B54" s="57" t="s">
        <v>92</v>
      </c>
      <c r="C54" s="57">
        <v>1995</v>
      </c>
      <c r="D54" s="68">
        <v>2544.3391239880002</v>
      </c>
    </row>
    <row r="55" spans="2:4" x14ac:dyDescent="0.25">
      <c r="B55" s="57" t="s">
        <v>92</v>
      </c>
      <c r="C55" s="57">
        <v>1994</v>
      </c>
      <c r="D55" s="68">
        <v>2728.3336068449998</v>
      </c>
    </row>
    <row r="56" spans="2:4" x14ac:dyDescent="0.25">
      <c r="B56" s="57" t="s">
        <v>92</v>
      </c>
      <c r="C56" s="57">
        <v>1993</v>
      </c>
      <c r="D56" s="68">
        <v>2945.8584161379999</v>
      </c>
    </row>
    <row r="57" spans="2:4" x14ac:dyDescent="0.25">
      <c r="B57" s="57" t="s">
        <v>92</v>
      </c>
      <c r="C57" s="57">
        <v>1992</v>
      </c>
      <c r="D57" s="68">
        <v>3029.078395641</v>
      </c>
    </row>
    <row r="58" spans="2:4" x14ac:dyDescent="0.25">
      <c r="B58" s="57" t="s">
        <v>92</v>
      </c>
      <c r="C58" s="57">
        <v>1991</v>
      </c>
      <c r="D58" s="68">
        <v>3213.036035528</v>
      </c>
    </row>
    <row r="59" spans="2:4" x14ac:dyDescent="0.25">
      <c r="B59" s="57" t="s">
        <v>92</v>
      </c>
      <c r="C59" s="57">
        <v>1990</v>
      </c>
      <c r="D59" s="68">
        <v>3245.9052609219998</v>
      </c>
    </row>
    <row r="60" spans="2:4" x14ac:dyDescent="0.25">
      <c r="B60" s="57" t="s">
        <v>92</v>
      </c>
      <c r="C60" s="57">
        <v>1984</v>
      </c>
      <c r="D60" s="68">
        <v>3639.1801883019998</v>
      </c>
    </row>
    <row r="61" spans="2:4" x14ac:dyDescent="0.25">
      <c r="B61" s="57" t="s">
        <v>124</v>
      </c>
      <c r="C61" s="57">
        <v>2016</v>
      </c>
      <c r="D61" s="68">
        <v>1693.7757568110001</v>
      </c>
    </row>
    <row r="62" spans="2:4" x14ac:dyDescent="0.25">
      <c r="B62" s="57" t="s">
        <v>124</v>
      </c>
      <c r="C62" s="57">
        <v>2015</v>
      </c>
      <c r="D62" s="68">
        <v>2010.0158013539999</v>
      </c>
    </row>
    <row r="63" spans="2:4" x14ac:dyDescent="0.25">
      <c r="B63" s="57" t="s">
        <v>124</v>
      </c>
      <c r="C63" s="57">
        <v>2014</v>
      </c>
      <c r="D63" s="68">
        <v>1878</v>
      </c>
    </row>
    <row r="64" spans="2:4" x14ac:dyDescent="0.25">
      <c r="B64" s="57" t="s">
        <v>124</v>
      </c>
      <c r="C64" s="57">
        <v>2013</v>
      </c>
      <c r="D64" s="68">
        <v>1915.88756014</v>
      </c>
    </row>
    <row r="65" spans="2:4" x14ac:dyDescent="0.25">
      <c r="B65" s="57" t="s">
        <v>124</v>
      </c>
      <c r="C65" s="57">
        <v>2012</v>
      </c>
      <c r="D65" s="68">
        <v>2777.077832292</v>
      </c>
    </row>
    <row r="66" spans="2:4" x14ac:dyDescent="0.25">
      <c r="B66" s="57" t="s">
        <v>124</v>
      </c>
      <c r="C66" s="57">
        <v>2011</v>
      </c>
      <c r="D66" s="68">
        <v>2968.1628235550002</v>
      </c>
    </row>
    <row r="67" spans="2:4" x14ac:dyDescent="0.25">
      <c r="B67" s="57" t="s">
        <v>124</v>
      </c>
      <c r="C67" s="57">
        <v>2010</v>
      </c>
      <c r="D67" s="68">
        <v>2419.6008442709999</v>
      </c>
    </row>
    <row r="68" spans="2:4" x14ac:dyDescent="0.25">
      <c r="B68" s="57" t="s">
        <v>124</v>
      </c>
      <c r="C68" s="57">
        <v>2009</v>
      </c>
      <c r="D68" s="68">
        <v>2338.900947054</v>
      </c>
    </row>
    <row r="69" spans="2:4" x14ac:dyDescent="0.25">
      <c r="B69" s="57" t="s">
        <v>124</v>
      </c>
      <c r="C69" s="57">
        <v>2008</v>
      </c>
      <c r="D69" s="68">
        <v>2200.3618940169999</v>
      </c>
    </row>
    <row r="70" spans="2:4" x14ac:dyDescent="0.25">
      <c r="B70" s="57" t="s">
        <v>124</v>
      </c>
      <c r="C70" s="57">
        <v>2007</v>
      </c>
      <c r="D70" s="68">
        <v>2042.415258798</v>
      </c>
    </row>
    <row r="71" spans="2:4" x14ac:dyDescent="0.25">
      <c r="B71" s="57" t="s">
        <v>124</v>
      </c>
      <c r="C71" s="57">
        <v>2006</v>
      </c>
      <c r="D71" s="68">
        <v>1931.2593618349999</v>
      </c>
    </row>
    <row r="72" spans="2:4" x14ac:dyDescent="0.25">
      <c r="B72" s="57" t="s">
        <v>124</v>
      </c>
      <c r="C72" s="57">
        <v>2005</v>
      </c>
      <c r="D72" s="68">
        <v>1933.0268794430001</v>
      </c>
    </row>
    <row r="73" spans="2:4" x14ac:dyDescent="0.25">
      <c r="B73" s="57" t="s">
        <v>124</v>
      </c>
      <c r="C73" s="57">
        <v>2004</v>
      </c>
      <c r="D73" s="68">
        <v>1907.4237095819999</v>
      </c>
    </row>
    <row r="74" spans="2:4" x14ac:dyDescent="0.25">
      <c r="B74" s="57" t="s">
        <v>124</v>
      </c>
      <c r="C74" s="57">
        <v>2003</v>
      </c>
      <c r="D74" s="68">
        <v>2037.7611761119999</v>
      </c>
    </row>
    <row r="75" spans="2:4" x14ac:dyDescent="0.25">
      <c r="B75" s="57" t="s">
        <v>124</v>
      </c>
      <c r="C75" s="57">
        <v>2002</v>
      </c>
      <c r="D75" s="68">
        <v>1935.361117011</v>
      </c>
    </row>
    <row r="76" spans="2:4" x14ac:dyDescent="0.25">
      <c r="B76" s="57" t="s">
        <v>124</v>
      </c>
      <c r="C76" s="57">
        <v>2001</v>
      </c>
      <c r="D76" s="68">
        <v>2011.342584858</v>
      </c>
    </row>
    <row r="77" spans="2:4" x14ac:dyDescent="0.25">
      <c r="B77" s="57" t="s">
        <v>124</v>
      </c>
      <c r="C77" s="57">
        <v>2000</v>
      </c>
      <c r="D77" s="68">
        <v>2111.346033931</v>
      </c>
    </row>
    <row r="78" spans="2:4" x14ac:dyDescent="0.25">
      <c r="B78" s="57" t="s">
        <v>124</v>
      </c>
      <c r="C78" s="57">
        <v>1999</v>
      </c>
      <c r="D78" s="68">
        <v>2228.169565274</v>
      </c>
    </row>
    <row r="79" spans="2:4" x14ac:dyDescent="0.25">
      <c r="B79" s="57" t="s">
        <v>124</v>
      </c>
      <c r="C79" s="57">
        <v>1998</v>
      </c>
      <c r="D79" s="68">
        <v>2361.7767964539999</v>
      </c>
    </row>
    <row r="80" spans="2:4" x14ac:dyDescent="0.25">
      <c r="B80" s="57" t="s">
        <v>124</v>
      </c>
      <c r="C80" s="57">
        <v>1997</v>
      </c>
      <c r="D80" s="68">
        <v>2394.6828648179999</v>
      </c>
    </row>
    <row r="81" spans="2:4" x14ac:dyDescent="0.25">
      <c r="B81" s="57" t="s">
        <v>124</v>
      </c>
      <c r="C81" s="57">
        <v>1996</v>
      </c>
      <c r="D81" s="68">
        <v>2461.1192596179999</v>
      </c>
    </row>
    <row r="82" spans="2:4" x14ac:dyDescent="0.25">
      <c r="B82" s="57" t="s">
        <v>124</v>
      </c>
      <c r="C82" s="57">
        <v>1995</v>
      </c>
      <c r="D82" s="68">
        <v>2544.3391239880002</v>
      </c>
    </row>
    <row r="83" spans="2:4" x14ac:dyDescent="0.25">
      <c r="B83" s="57" t="s">
        <v>124</v>
      </c>
      <c r="C83" s="57">
        <v>1994</v>
      </c>
      <c r="D83" s="68">
        <v>2728.3336068449998</v>
      </c>
    </row>
    <row r="84" spans="2:4" x14ac:dyDescent="0.25">
      <c r="B84" s="57" t="s">
        <v>124</v>
      </c>
      <c r="C84" s="57">
        <v>1993</v>
      </c>
      <c r="D84" s="68">
        <v>2945.8584161379999</v>
      </c>
    </row>
    <row r="85" spans="2:4" x14ac:dyDescent="0.25">
      <c r="B85" s="57" t="s">
        <v>124</v>
      </c>
      <c r="C85" s="57">
        <v>1992</v>
      </c>
      <c r="D85" s="68">
        <v>3029.078395641</v>
      </c>
    </row>
    <row r="86" spans="2:4" x14ac:dyDescent="0.25">
      <c r="B86" s="57" t="s">
        <v>124</v>
      </c>
      <c r="C86" s="57">
        <v>1991</v>
      </c>
      <c r="D86" s="68">
        <v>3213.036035528</v>
      </c>
    </row>
    <row r="87" spans="2:4" x14ac:dyDescent="0.25">
      <c r="B87" s="57" t="s">
        <v>124</v>
      </c>
      <c r="C87" s="57">
        <v>1989</v>
      </c>
      <c r="D87" s="68">
        <v>3003.8394238579999</v>
      </c>
    </row>
    <row r="88" spans="2:4" x14ac:dyDescent="0.25">
      <c r="B88" s="57" t="s">
        <v>27</v>
      </c>
      <c r="C88" s="57">
        <v>2016</v>
      </c>
      <c r="D88" s="68">
        <v>1120.930325085</v>
      </c>
    </row>
    <row r="89" spans="2:4" x14ac:dyDescent="0.25">
      <c r="B89" s="57" t="s">
        <v>27</v>
      </c>
      <c r="C89" s="57">
        <v>2015</v>
      </c>
      <c r="D89" s="68">
        <v>1247.3335178709999</v>
      </c>
    </row>
    <row r="90" spans="2:4" x14ac:dyDescent="0.25">
      <c r="B90" s="57" t="s">
        <v>27</v>
      </c>
      <c r="C90" s="57">
        <v>2014</v>
      </c>
      <c r="D90" s="68">
        <v>1383.6611118129999</v>
      </c>
    </row>
    <row r="91" spans="2:4" x14ac:dyDescent="0.25">
      <c r="B91" s="57" t="s">
        <v>27</v>
      </c>
      <c r="C91" s="57">
        <v>2013</v>
      </c>
      <c r="D91" s="68">
        <v>1415.9061775170001</v>
      </c>
    </row>
    <row r="92" spans="2:4" x14ac:dyDescent="0.25">
      <c r="B92" s="57" t="s">
        <v>27</v>
      </c>
      <c r="C92" s="57">
        <v>2012</v>
      </c>
      <c r="D92" s="68">
        <v>1373.661353425</v>
      </c>
    </row>
    <row r="93" spans="2:4" x14ac:dyDescent="0.25">
      <c r="B93" s="57" t="s">
        <v>27</v>
      </c>
      <c r="C93" s="57">
        <v>2011</v>
      </c>
      <c r="D93" s="68">
        <v>1327.276309009</v>
      </c>
    </row>
    <row r="94" spans="2:4" x14ac:dyDescent="0.25">
      <c r="B94" s="57" t="s">
        <v>27</v>
      </c>
      <c r="C94" s="57">
        <v>2010</v>
      </c>
      <c r="D94" s="68">
        <v>1315.637932459</v>
      </c>
    </row>
    <row r="95" spans="2:4" x14ac:dyDescent="0.25">
      <c r="B95" s="57" t="s">
        <v>27</v>
      </c>
      <c r="C95" s="57">
        <v>2009</v>
      </c>
      <c r="D95" s="68">
        <v>1441.513628835</v>
      </c>
    </row>
    <row r="96" spans="2:4" x14ac:dyDescent="0.25">
      <c r="B96" s="57" t="s">
        <v>27</v>
      </c>
      <c r="C96" s="57">
        <v>2008</v>
      </c>
      <c r="D96" s="68">
        <v>1442.906828809</v>
      </c>
    </row>
    <row r="97" spans="2:4" x14ac:dyDescent="0.25">
      <c r="B97" s="57" t="s">
        <v>27</v>
      </c>
      <c r="C97" s="57">
        <v>2007</v>
      </c>
      <c r="D97" s="68">
        <v>1599.825692573</v>
      </c>
    </row>
    <row r="98" spans="2:4" x14ac:dyDescent="0.25">
      <c r="B98" s="57" t="s">
        <v>27</v>
      </c>
      <c r="C98" s="57">
        <v>2006</v>
      </c>
      <c r="D98" s="68">
        <v>1638.4009456179999</v>
      </c>
    </row>
    <row r="99" spans="2:4" x14ac:dyDescent="0.25">
      <c r="B99" s="57" t="s">
        <v>27</v>
      </c>
      <c r="C99" s="57">
        <v>2005</v>
      </c>
      <c r="D99" s="68">
        <v>1514.872388728</v>
      </c>
    </row>
    <row r="100" spans="2:4" x14ac:dyDescent="0.25">
      <c r="B100" s="57" t="s">
        <v>27</v>
      </c>
      <c r="C100" s="57">
        <v>2004</v>
      </c>
      <c r="D100" s="68">
        <v>1594.562193002</v>
      </c>
    </row>
    <row r="101" spans="2:4" x14ac:dyDescent="0.25">
      <c r="B101" s="57" t="s">
        <v>27</v>
      </c>
      <c r="C101" s="57">
        <v>2003</v>
      </c>
      <c r="D101" s="68">
        <v>1994.5500457349999</v>
      </c>
    </row>
    <row r="102" spans="2:4" x14ac:dyDescent="0.25">
      <c r="B102" s="57" t="s">
        <v>27</v>
      </c>
      <c r="C102" s="57">
        <v>2002</v>
      </c>
      <c r="D102" s="68">
        <v>2032.490486891</v>
      </c>
    </row>
    <row r="103" spans="2:4" x14ac:dyDescent="0.25">
      <c r="B103" s="57" t="s">
        <v>27</v>
      </c>
      <c r="C103" s="57">
        <v>2001</v>
      </c>
      <c r="D103" s="68">
        <v>2084.9472858859999</v>
      </c>
    </row>
    <row r="104" spans="2:4" x14ac:dyDescent="0.25">
      <c r="B104" s="57" t="s">
        <v>27</v>
      </c>
      <c r="C104" s="57">
        <v>2000</v>
      </c>
      <c r="D104" s="68">
        <v>2102.1751055049999</v>
      </c>
    </row>
    <row r="105" spans="2:4" x14ac:dyDescent="0.25">
      <c r="B105" s="57" t="s">
        <v>27</v>
      </c>
      <c r="C105" s="57">
        <v>1999</v>
      </c>
      <c r="D105" s="68">
        <v>2457.6014184270002</v>
      </c>
    </row>
    <row r="106" spans="2:4" x14ac:dyDescent="0.25">
      <c r="B106" s="57" t="s">
        <v>27</v>
      </c>
      <c r="C106" s="57">
        <v>1998</v>
      </c>
      <c r="D106" s="68">
        <v>2560.0014775280001</v>
      </c>
    </row>
    <row r="107" spans="2:4" x14ac:dyDescent="0.25">
      <c r="B107" s="57" t="s">
        <v>27</v>
      </c>
      <c r="C107" s="57">
        <v>1997</v>
      </c>
      <c r="D107" s="68">
        <v>2662.401536629</v>
      </c>
    </row>
    <row r="108" spans="2:4" x14ac:dyDescent="0.25">
      <c r="B108" s="57" t="s">
        <v>27</v>
      </c>
      <c r="C108" s="57">
        <v>1996</v>
      </c>
      <c r="D108" s="68">
        <v>2764.8015957299999</v>
      </c>
    </row>
    <row r="109" spans="2:4" x14ac:dyDescent="0.25">
      <c r="B109" s="57" t="s">
        <v>27</v>
      </c>
      <c r="C109" s="57">
        <v>1995</v>
      </c>
      <c r="D109" s="68">
        <v>2867.2016548309998</v>
      </c>
    </row>
    <row r="110" spans="2:4" x14ac:dyDescent="0.25">
      <c r="B110" s="57" t="s">
        <v>27</v>
      </c>
      <c r="C110" s="57">
        <v>1994</v>
      </c>
      <c r="D110" s="68">
        <v>3072.0017730330001</v>
      </c>
    </row>
    <row r="111" spans="2:4" x14ac:dyDescent="0.25">
      <c r="B111" s="57" t="s">
        <v>27</v>
      </c>
      <c r="C111" s="57">
        <v>1993</v>
      </c>
      <c r="D111" s="68">
        <v>3072.0017730330001</v>
      </c>
    </row>
    <row r="112" spans="2:4" x14ac:dyDescent="0.25">
      <c r="B112" s="57" t="s">
        <v>27</v>
      </c>
      <c r="C112" s="57">
        <v>1992</v>
      </c>
      <c r="D112" s="68">
        <v>3072.0017730330001</v>
      </c>
    </row>
    <row r="113" spans="2:4" x14ac:dyDescent="0.25">
      <c r="B113" s="57" t="s">
        <v>27</v>
      </c>
      <c r="C113" s="57">
        <v>1991</v>
      </c>
      <c r="D113" s="68">
        <v>3379.2019503370002</v>
      </c>
    </row>
    <row r="114" spans="2:4" x14ac:dyDescent="0.25">
      <c r="B114" s="57" t="s">
        <v>27</v>
      </c>
      <c r="C114" s="57">
        <v>1990</v>
      </c>
      <c r="D114" s="68">
        <v>3379.2019503370002</v>
      </c>
    </row>
    <row r="115" spans="2:4" x14ac:dyDescent="0.25">
      <c r="B115" s="57" t="s">
        <v>125</v>
      </c>
      <c r="C115" s="57">
        <v>2016</v>
      </c>
      <c r="D115" s="68">
        <v>2092.3392562170002</v>
      </c>
    </row>
    <row r="116" spans="2:4" x14ac:dyDescent="0.25">
      <c r="B116" s="57" t="s">
        <v>125</v>
      </c>
      <c r="C116" s="57">
        <v>2015</v>
      </c>
      <c r="D116" s="68">
        <v>2113.147614991</v>
      </c>
    </row>
    <row r="117" spans="2:4" x14ac:dyDescent="0.25">
      <c r="B117" s="57" t="s">
        <v>125</v>
      </c>
      <c r="C117" s="57">
        <v>2014</v>
      </c>
      <c r="D117" s="68">
        <v>2145.2639591339998</v>
      </c>
    </row>
    <row r="118" spans="2:4" x14ac:dyDescent="0.25">
      <c r="B118" s="57" t="s">
        <v>125</v>
      </c>
      <c r="C118" s="57">
        <v>2013</v>
      </c>
      <c r="D118" s="68">
        <v>2195.878802062</v>
      </c>
    </row>
    <row r="119" spans="2:4" x14ac:dyDescent="0.25">
      <c r="B119" s="57" t="s">
        <v>125</v>
      </c>
      <c r="C119" s="57">
        <v>2012</v>
      </c>
      <c r="D119" s="68">
        <v>2231.9424858900002</v>
      </c>
    </row>
    <row r="120" spans="2:4" x14ac:dyDescent="0.25">
      <c r="B120" s="57" t="s">
        <v>125</v>
      </c>
      <c r="C120" s="57">
        <v>2011</v>
      </c>
      <c r="D120" s="68">
        <v>2211.8108285610001</v>
      </c>
    </row>
    <row r="121" spans="2:4" x14ac:dyDescent="0.25">
      <c r="B121" s="57" t="s">
        <v>125</v>
      </c>
      <c r="C121" s="57">
        <v>2010</v>
      </c>
      <c r="D121" s="68">
        <v>2104.7630138869999</v>
      </c>
    </row>
    <row r="122" spans="2:4" x14ac:dyDescent="0.25">
      <c r="B122" s="57" t="s">
        <v>125</v>
      </c>
      <c r="C122" s="57">
        <v>2009</v>
      </c>
      <c r="D122" s="68">
        <v>2338.900947054</v>
      </c>
    </row>
    <row r="123" spans="2:4" x14ac:dyDescent="0.25">
      <c r="B123" s="57" t="s">
        <v>125</v>
      </c>
      <c r="C123" s="57">
        <v>2008</v>
      </c>
      <c r="D123" s="68">
        <v>2263.041306135</v>
      </c>
    </row>
    <row r="124" spans="2:4" x14ac:dyDescent="0.25">
      <c r="B124" s="57" t="s">
        <v>125</v>
      </c>
      <c r="C124" s="57">
        <v>2007</v>
      </c>
      <c r="D124" s="68">
        <v>2007.303906376</v>
      </c>
    </row>
    <row r="125" spans="2:4" x14ac:dyDescent="0.25">
      <c r="B125" s="57" t="s">
        <v>125</v>
      </c>
      <c r="C125" s="57">
        <v>2006</v>
      </c>
      <c r="D125" s="68">
        <v>2027.5211702019999</v>
      </c>
    </row>
    <row r="126" spans="2:4" x14ac:dyDescent="0.25">
      <c r="B126" s="57" t="s">
        <v>125</v>
      </c>
      <c r="C126" s="57">
        <v>2005</v>
      </c>
      <c r="D126" s="68">
        <v>2048.25976803</v>
      </c>
    </row>
    <row r="127" spans="2:4" x14ac:dyDescent="0.25">
      <c r="B127" s="57" t="s">
        <v>125</v>
      </c>
      <c r="C127" s="57">
        <v>2004</v>
      </c>
      <c r="D127" s="68">
        <v>2555.8538842940002</v>
      </c>
    </row>
    <row r="128" spans="2:4" x14ac:dyDescent="0.25">
      <c r="B128" s="57" t="s">
        <v>125</v>
      </c>
      <c r="C128" s="57">
        <v>2003</v>
      </c>
      <c r="D128" s="68">
        <v>2037.7611761119999</v>
      </c>
    </row>
    <row r="129" spans="2:4" x14ac:dyDescent="0.25">
      <c r="B129" s="57" t="s">
        <v>125</v>
      </c>
      <c r="C129" s="57">
        <v>2002</v>
      </c>
      <c r="D129" s="68">
        <v>1728.1841215239999</v>
      </c>
    </row>
    <row r="130" spans="2:4" x14ac:dyDescent="0.25">
      <c r="B130" s="57" t="s">
        <v>125</v>
      </c>
      <c r="C130" s="57">
        <v>2001</v>
      </c>
      <c r="D130" s="68">
        <v>1893.9645796289999</v>
      </c>
    </row>
    <row r="131" spans="2:4" x14ac:dyDescent="0.25">
      <c r="B131" s="57" t="s">
        <v>125</v>
      </c>
      <c r="C131" s="57">
        <v>2000</v>
      </c>
      <c r="D131" s="68">
        <v>2516.7217298629998</v>
      </c>
    </row>
    <row r="132" spans="2:4" x14ac:dyDescent="0.25">
      <c r="B132" s="57" t="s">
        <v>125</v>
      </c>
      <c r="C132" s="57">
        <v>1999</v>
      </c>
      <c r="D132" s="68">
        <v>2228.169565274</v>
      </c>
    </row>
    <row r="133" spans="2:4" x14ac:dyDescent="0.25">
      <c r="B133" s="57" t="s">
        <v>125</v>
      </c>
      <c r="C133" s="57">
        <v>1998</v>
      </c>
      <c r="D133" s="68">
        <v>2361.7767964539999</v>
      </c>
    </row>
    <row r="134" spans="2:4" x14ac:dyDescent="0.25">
      <c r="B134" s="57" t="s">
        <v>125</v>
      </c>
      <c r="C134" s="57">
        <v>1997</v>
      </c>
      <c r="D134" s="68">
        <v>2394.6828648179999</v>
      </c>
    </row>
    <row r="135" spans="2:4" x14ac:dyDescent="0.25">
      <c r="B135" s="57" t="s">
        <v>125</v>
      </c>
      <c r="C135" s="57">
        <v>1996</v>
      </c>
      <c r="D135" s="68">
        <v>2461.1192596179999</v>
      </c>
    </row>
    <row r="136" spans="2:4" x14ac:dyDescent="0.25">
      <c r="B136" s="57" t="s">
        <v>125</v>
      </c>
      <c r="C136" s="57">
        <v>1995</v>
      </c>
      <c r="D136" s="68">
        <v>2544.3391239880002</v>
      </c>
    </row>
    <row r="137" spans="2:4" x14ac:dyDescent="0.25">
      <c r="B137" s="57" t="s">
        <v>125</v>
      </c>
      <c r="C137" s="57">
        <v>1994</v>
      </c>
      <c r="D137" s="68">
        <v>2728.3336068449998</v>
      </c>
    </row>
    <row r="138" spans="2:4" x14ac:dyDescent="0.25">
      <c r="B138" s="57" t="s">
        <v>125</v>
      </c>
      <c r="C138" s="57">
        <v>1993</v>
      </c>
      <c r="D138" s="68">
        <v>2833.5758687719999</v>
      </c>
    </row>
    <row r="139" spans="2:4" x14ac:dyDescent="0.25">
      <c r="B139" s="57" t="s">
        <v>125</v>
      </c>
      <c r="C139" s="57">
        <v>1992</v>
      </c>
      <c r="D139" s="68">
        <v>2984.6909287929998</v>
      </c>
    </row>
    <row r="140" spans="2:4" x14ac:dyDescent="0.25">
      <c r="B140" s="57" t="s">
        <v>125</v>
      </c>
      <c r="C140" s="57">
        <v>1991</v>
      </c>
      <c r="D140" s="68">
        <v>3213.036035528</v>
      </c>
    </row>
    <row r="141" spans="2:4" x14ac:dyDescent="0.25">
      <c r="B141" s="57" t="s">
        <v>125</v>
      </c>
      <c r="C141" s="57">
        <v>1990</v>
      </c>
      <c r="D141" s="68">
        <v>3245.9052609219998</v>
      </c>
    </row>
    <row r="142" spans="2:4" x14ac:dyDescent="0.25">
      <c r="B142" s="57" t="s">
        <v>125</v>
      </c>
      <c r="C142" s="57">
        <v>1989</v>
      </c>
      <c r="D142" s="68">
        <v>3003.8394238579999</v>
      </c>
    </row>
    <row r="143" spans="2:4" x14ac:dyDescent="0.25">
      <c r="B143" s="57" t="s">
        <v>95</v>
      </c>
      <c r="C143" s="57">
        <v>2016</v>
      </c>
      <c r="D143" s="68">
        <v>1677.3463180409999</v>
      </c>
    </row>
    <row r="144" spans="2:4" x14ac:dyDescent="0.25">
      <c r="B144" s="57" t="s">
        <v>95</v>
      </c>
      <c r="C144" s="57">
        <v>2015</v>
      </c>
      <c r="D144" s="68">
        <v>1695.219379845</v>
      </c>
    </row>
    <row r="145" spans="2:4" x14ac:dyDescent="0.25">
      <c r="B145" s="57" t="s">
        <v>95</v>
      </c>
      <c r="C145" s="57">
        <v>2014</v>
      </c>
      <c r="D145" s="68">
        <v>1699.6646925489999</v>
      </c>
    </row>
    <row r="146" spans="2:4" x14ac:dyDescent="0.25">
      <c r="B146" s="57" t="s">
        <v>95</v>
      </c>
      <c r="C146" s="57">
        <v>2013</v>
      </c>
      <c r="D146" s="68">
        <v>1787.4150156989999</v>
      </c>
    </row>
    <row r="147" spans="2:4" x14ac:dyDescent="0.25">
      <c r="B147" s="57" t="s">
        <v>95</v>
      </c>
      <c r="C147" s="57">
        <v>2012</v>
      </c>
      <c r="D147" s="68">
        <v>2011.951607662</v>
      </c>
    </row>
    <row r="148" spans="2:4" x14ac:dyDescent="0.25">
      <c r="B148" s="57" t="s">
        <v>95</v>
      </c>
      <c r="C148" s="57">
        <v>2011</v>
      </c>
      <c r="D148" s="68">
        <v>2106.9454991960001</v>
      </c>
    </row>
    <row r="149" spans="2:4" x14ac:dyDescent="0.25">
      <c r="B149" s="57" t="s">
        <v>95</v>
      </c>
      <c r="C149" s="57">
        <v>2010</v>
      </c>
      <c r="D149" s="68">
        <v>2319.2018716120001</v>
      </c>
    </row>
    <row r="150" spans="2:4" x14ac:dyDescent="0.25">
      <c r="B150" s="57" t="s">
        <v>95</v>
      </c>
      <c r="C150" s="57">
        <v>2009</v>
      </c>
      <c r="D150" s="68">
        <v>2207.370939891</v>
      </c>
    </row>
    <row r="151" spans="2:4" x14ac:dyDescent="0.25">
      <c r="B151" s="57" t="s">
        <v>95</v>
      </c>
      <c r="C151" s="57">
        <v>2008</v>
      </c>
      <c r="D151" s="68">
        <v>2512.5908863780001</v>
      </c>
    </row>
    <row r="152" spans="2:4" x14ac:dyDescent="0.25">
      <c r="B152" s="57" t="s">
        <v>95</v>
      </c>
      <c r="C152" s="57">
        <v>2007</v>
      </c>
      <c r="D152" s="68">
        <v>1693.9029160780001</v>
      </c>
    </row>
    <row r="153" spans="2:4" x14ac:dyDescent="0.25">
      <c r="B153" s="57" t="s">
        <v>95</v>
      </c>
      <c r="C153" s="57">
        <v>2006</v>
      </c>
      <c r="D153" s="68">
        <v>1841.5897446680001</v>
      </c>
    </row>
    <row r="154" spans="2:4" x14ac:dyDescent="0.25">
      <c r="B154" s="57" t="s">
        <v>95</v>
      </c>
      <c r="C154" s="57">
        <v>2005</v>
      </c>
      <c r="D154" s="68">
        <v>1758.461127477</v>
      </c>
    </row>
    <row r="155" spans="2:4" x14ac:dyDescent="0.25">
      <c r="B155" s="57" t="s">
        <v>95</v>
      </c>
      <c r="C155" s="57">
        <v>2004</v>
      </c>
      <c r="D155" s="68">
        <v>1821.034482112</v>
      </c>
    </row>
    <row r="156" spans="2:4" x14ac:dyDescent="0.25">
      <c r="B156" s="57" t="s">
        <v>95</v>
      </c>
      <c r="C156" s="57">
        <v>2003</v>
      </c>
      <c r="D156" s="68">
        <v>1685.453100662</v>
      </c>
    </row>
    <row r="157" spans="2:4" x14ac:dyDescent="0.25">
      <c r="B157" s="57" t="s">
        <v>95</v>
      </c>
      <c r="C157" s="57">
        <v>2002</v>
      </c>
      <c r="D157" s="68">
        <v>1706.6422702469999</v>
      </c>
    </row>
    <row r="158" spans="2:4" x14ac:dyDescent="0.25">
      <c r="B158" s="57" t="s">
        <v>95</v>
      </c>
      <c r="C158" s="57">
        <v>2001</v>
      </c>
      <c r="D158" s="68">
        <v>1738.5718383010001</v>
      </c>
    </row>
    <row r="159" spans="2:4" x14ac:dyDescent="0.25">
      <c r="B159" s="57" t="s">
        <v>95</v>
      </c>
      <c r="C159" s="57">
        <v>2000</v>
      </c>
      <c r="D159" s="68">
        <v>2111.346033931</v>
      </c>
    </row>
    <row r="160" spans="2:4" x14ac:dyDescent="0.25">
      <c r="B160" s="57" t="s">
        <v>95</v>
      </c>
      <c r="C160" s="57">
        <v>1999</v>
      </c>
      <c r="D160" s="68">
        <v>2228.169565274</v>
      </c>
    </row>
    <row r="161" spans="2:4" x14ac:dyDescent="0.25">
      <c r="B161" s="57" t="s">
        <v>95</v>
      </c>
      <c r="C161" s="57">
        <v>1998</v>
      </c>
      <c r="D161" s="68">
        <v>2361.7767964539999</v>
      </c>
    </row>
    <row r="162" spans="2:4" x14ac:dyDescent="0.25">
      <c r="B162" s="57" t="s">
        <v>95</v>
      </c>
      <c r="C162" s="57">
        <v>1997</v>
      </c>
      <c r="D162" s="68">
        <v>2394.6828648179999</v>
      </c>
    </row>
    <row r="163" spans="2:4" x14ac:dyDescent="0.25">
      <c r="B163" s="57" t="s">
        <v>95</v>
      </c>
      <c r="C163" s="57">
        <v>1996</v>
      </c>
      <c r="D163" s="68">
        <v>2461.1192596179999</v>
      </c>
    </row>
    <row r="164" spans="2:4" x14ac:dyDescent="0.25">
      <c r="B164" s="57" t="s">
        <v>95</v>
      </c>
      <c r="C164" s="57">
        <v>1993</v>
      </c>
      <c r="D164" s="68">
        <v>2945.8584161379999</v>
      </c>
    </row>
    <row r="165" spans="2:4" x14ac:dyDescent="0.25">
      <c r="B165" s="57" t="s">
        <v>95</v>
      </c>
      <c r="C165" s="57">
        <v>1991</v>
      </c>
      <c r="D165" s="68">
        <v>3213.036035528</v>
      </c>
    </row>
    <row r="166" spans="2:4" x14ac:dyDescent="0.25">
      <c r="B166" s="57" t="s">
        <v>126</v>
      </c>
      <c r="C166" s="57">
        <v>2016</v>
      </c>
      <c r="D166" s="68">
        <v>1546.478007923</v>
      </c>
    </row>
    <row r="167" spans="2:4" x14ac:dyDescent="0.25">
      <c r="B167" s="57" t="s">
        <v>126</v>
      </c>
      <c r="C167" s="57">
        <v>2015</v>
      </c>
      <c r="D167" s="68">
        <v>1569.8181818180001</v>
      </c>
    </row>
    <row r="168" spans="2:4" x14ac:dyDescent="0.25">
      <c r="B168" s="57" t="s">
        <v>126</v>
      </c>
      <c r="C168" s="57">
        <v>2014</v>
      </c>
      <c r="D168" s="68">
        <v>1660.2065001440001</v>
      </c>
    </row>
    <row r="169" spans="2:4" x14ac:dyDescent="0.25">
      <c r="B169" s="57" t="s">
        <v>126</v>
      </c>
      <c r="C169" s="57">
        <v>2013</v>
      </c>
      <c r="D169" s="68">
        <v>1971</v>
      </c>
    </row>
    <row r="170" spans="2:4" x14ac:dyDescent="0.25">
      <c r="B170" s="57" t="s">
        <v>126</v>
      </c>
      <c r="C170" s="57">
        <v>2012</v>
      </c>
      <c r="D170" s="68">
        <v>1980</v>
      </c>
    </row>
    <row r="171" spans="2:4" x14ac:dyDescent="0.25">
      <c r="B171" s="57" t="s">
        <v>126</v>
      </c>
      <c r="C171" s="57">
        <v>2011</v>
      </c>
      <c r="D171" s="68">
        <v>2257</v>
      </c>
    </row>
    <row r="172" spans="2:4" x14ac:dyDescent="0.25">
      <c r="B172" s="57" t="s">
        <v>126</v>
      </c>
      <c r="C172" s="57">
        <v>2010</v>
      </c>
      <c r="D172" s="68">
        <v>2320</v>
      </c>
    </row>
    <row r="173" spans="2:4" x14ac:dyDescent="0.25">
      <c r="B173" s="57" t="s">
        <v>126</v>
      </c>
      <c r="C173" s="57">
        <v>2009</v>
      </c>
      <c r="D173" s="68">
        <v>2319.3795971210002</v>
      </c>
    </row>
    <row r="174" spans="2:4" x14ac:dyDescent="0.25">
      <c r="B174" s="57" t="s">
        <v>126</v>
      </c>
      <c r="C174" s="57">
        <v>2008</v>
      </c>
      <c r="D174" s="68">
        <v>2352.5040545020001</v>
      </c>
    </row>
    <row r="175" spans="2:4" x14ac:dyDescent="0.25">
      <c r="B175" s="57" t="s">
        <v>126</v>
      </c>
      <c r="C175" s="57">
        <v>2007</v>
      </c>
      <c r="D175" s="68">
        <v>2041.322564889</v>
      </c>
    </row>
    <row r="176" spans="2:4" x14ac:dyDescent="0.25">
      <c r="B176" s="57" t="s">
        <v>126</v>
      </c>
      <c r="C176" s="57">
        <v>2006</v>
      </c>
      <c r="D176" s="68">
        <v>1811.7178126859999</v>
      </c>
    </row>
    <row r="177" spans="2:4" x14ac:dyDescent="0.25">
      <c r="B177" s="57" t="s">
        <v>126</v>
      </c>
      <c r="C177" s="57">
        <v>2005</v>
      </c>
      <c r="D177" s="68">
        <v>1757.8618481680001</v>
      </c>
    </row>
    <row r="178" spans="2:4" x14ac:dyDescent="0.25">
      <c r="B178" s="57" t="s">
        <v>126</v>
      </c>
      <c r="C178" s="57">
        <v>2004</v>
      </c>
      <c r="D178" s="68">
        <v>1780.8090956579999</v>
      </c>
    </row>
    <row r="179" spans="2:4" x14ac:dyDescent="0.25">
      <c r="B179" s="57" t="s">
        <v>126</v>
      </c>
      <c r="C179" s="57">
        <v>2003</v>
      </c>
      <c r="D179" s="68">
        <v>1677.0308569240001</v>
      </c>
    </row>
    <row r="180" spans="2:4" x14ac:dyDescent="0.25">
      <c r="B180" s="57" t="s">
        <v>126</v>
      </c>
      <c r="C180" s="57">
        <v>2002</v>
      </c>
      <c r="D180" s="68">
        <v>1726.720509991</v>
      </c>
    </row>
    <row r="181" spans="2:4" x14ac:dyDescent="0.25">
      <c r="B181" s="57" t="s">
        <v>126</v>
      </c>
      <c r="C181" s="57">
        <v>2001</v>
      </c>
      <c r="D181" s="68">
        <v>1995.9483920160001</v>
      </c>
    </row>
    <row r="182" spans="2:4" x14ac:dyDescent="0.25">
      <c r="B182" s="57" t="s">
        <v>126</v>
      </c>
      <c r="C182" s="57">
        <v>2000</v>
      </c>
      <c r="D182" s="68">
        <v>2111.346033931</v>
      </c>
    </row>
    <row r="183" spans="2:4" x14ac:dyDescent="0.25">
      <c r="B183" s="57" t="s">
        <v>126</v>
      </c>
      <c r="C183" s="57">
        <v>1999</v>
      </c>
      <c r="D183" s="68">
        <v>2228.169565274</v>
      </c>
    </row>
    <row r="184" spans="2:4" x14ac:dyDescent="0.25">
      <c r="B184" s="57" t="s">
        <v>126</v>
      </c>
      <c r="C184" s="57">
        <v>1998</v>
      </c>
      <c r="D184" s="68">
        <v>2361.7767964539999</v>
      </c>
    </row>
    <row r="185" spans="2:4" x14ac:dyDescent="0.25">
      <c r="B185" s="57" t="s">
        <v>126</v>
      </c>
      <c r="C185" s="57">
        <v>1997</v>
      </c>
      <c r="D185" s="68">
        <v>2394.6828648179999</v>
      </c>
    </row>
    <row r="186" spans="2:4" x14ac:dyDescent="0.25">
      <c r="B186" s="57" t="s">
        <v>126</v>
      </c>
      <c r="C186" s="57">
        <v>1996</v>
      </c>
      <c r="D186" s="68">
        <v>2461.1192596179999</v>
      </c>
    </row>
    <row r="187" spans="2:4" x14ac:dyDescent="0.25">
      <c r="B187" s="57" t="s">
        <v>126</v>
      </c>
      <c r="C187" s="57">
        <v>1995</v>
      </c>
      <c r="D187" s="68">
        <v>2544.3391239880002</v>
      </c>
    </row>
    <row r="188" spans="2:4" x14ac:dyDescent="0.25">
      <c r="B188" s="57" t="s">
        <v>126</v>
      </c>
      <c r="C188" s="57">
        <v>1994</v>
      </c>
      <c r="D188" s="68">
        <v>2728.3336068449998</v>
      </c>
    </row>
    <row r="189" spans="2:4" x14ac:dyDescent="0.25">
      <c r="B189" s="57" t="s">
        <v>126</v>
      </c>
      <c r="C189" s="57">
        <v>1993</v>
      </c>
      <c r="D189" s="68">
        <v>2945.8584161379999</v>
      </c>
    </row>
    <row r="190" spans="2:4" x14ac:dyDescent="0.25">
      <c r="B190" s="57" t="s">
        <v>126</v>
      </c>
      <c r="C190" s="57">
        <v>1992</v>
      </c>
      <c r="D190" s="68">
        <v>3029.078395641</v>
      </c>
    </row>
    <row r="191" spans="2:4" x14ac:dyDescent="0.25">
      <c r="B191" s="57" t="s">
        <v>126</v>
      </c>
      <c r="C191" s="57">
        <v>1991</v>
      </c>
      <c r="D191" s="68">
        <v>3213.036035528</v>
      </c>
    </row>
    <row r="192" spans="2:4" x14ac:dyDescent="0.25">
      <c r="B192" s="57" t="s">
        <v>126</v>
      </c>
      <c r="C192" s="57">
        <v>1990</v>
      </c>
      <c r="D192" s="68">
        <v>3245.9052609219998</v>
      </c>
    </row>
    <row r="193" spans="2:4" x14ac:dyDescent="0.25">
      <c r="B193" s="57" t="s">
        <v>96</v>
      </c>
      <c r="C193" s="57">
        <v>2016</v>
      </c>
      <c r="D193" s="68">
        <v>1710</v>
      </c>
    </row>
    <row r="194" spans="2:4" x14ac:dyDescent="0.25">
      <c r="B194" s="57" t="s">
        <v>96</v>
      </c>
      <c r="C194" s="57">
        <v>2015</v>
      </c>
      <c r="D194" s="68">
        <v>1725</v>
      </c>
    </row>
    <row r="195" spans="2:4" x14ac:dyDescent="0.25">
      <c r="B195" s="57" t="s">
        <v>96</v>
      </c>
      <c r="C195" s="57">
        <v>2014</v>
      </c>
      <c r="D195" s="68">
        <v>1740.801004719</v>
      </c>
    </row>
    <row r="196" spans="2:4" x14ac:dyDescent="0.25">
      <c r="B196" s="57" t="s">
        <v>96</v>
      </c>
      <c r="C196" s="57">
        <v>2013</v>
      </c>
      <c r="D196" s="68">
        <v>1730.560998809</v>
      </c>
    </row>
    <row r="197" spans="2:4" x14ac:dyDescent="0.25">
      <c r="B197" s="57" t="s">
        <v>96</v>
      </c>
      <c r="C197" s="57">
        <v>2012</v>
      </c>
      <c r="D197" s="68">
        <v>1740.801004719</v>
      </c>
    </row>
    <row r="198" spans="2:4" x14ac:dyDescent="0.25">
      <c r="B198" s="57" t="s">
        <v>96</v>
      </c>
      <c r="C198" s="57">
        <v>2011</v>
      </c>
      <c r="D198" s="68">
        <v>1747.8882820209999</v>
      </c>
    </row>
    <row r="199" spans="2:4" x14ac:dyDescent="0.25">
      <c r="B199" s="57" t="s">
        <v>96</v>
      </c>
      <c r="C199" s="57">
        <v>2010</v>
      </c>
      <c r="D199" s="68">
        <v>1747.8882820209999</v>
      </c>
    </row>
    <row r="200" spans="2:4" x14ac:dyDescent="0.25">
      <c r="B200" s="57" t="s">
        <v>96</v>
      </c>
      <c r="C200" s="57">
        <v>2009</v>
      </c>
      <c r="D200" s="68">
        <v>2338.900947054</v>
      </c>
    </row>
    <row r="201" spans="2:4" x14ac:dyDescent="0.25">
      <c r="B201" s="57" t="s">
        <v>96</v>
      </c>
      <c r="C201" s="57">
        <v>2008</v>
      </c>
      <c r="D201" s="68">
        <v>2351.4755842879999</v>
      </c>
    </row>
    <row r="202" spans="2:4" x14ac:dyDescent="0.25">
      <c r="B202" s="57" t="s">
        <v>96</v>
      </c>
      <c r="C202" s="57">
        <v>2006</v>
      </c>
      <c r="D202" s="68">
        <v>1823.3366536850001</v>
      </c>
    </row>
    <row r="203" spans="2:4" x14ac:dyDescent="0.25">
      <c r="B203" s="57" t="s">
        <v>96</v>
      </c>
      <c r="C203" s="57">
        <v>2005</v>
      </c>
      <c r="D203" s="68">
        <v>1596.9914290419999</v>
      </c>
    </row>
    <row r="204" spans="2:4" x14ac:dyDescent="0.25">
      <c r="B204" s="57" t="s">
        <v>96</v>
      </c>
      <c r="C204" s="57">
        <v>2004</v>
      </c>
      <c r="D204" s="68">
        <v>1445.8888345079999</v>
      </c>
    </row>
    <row r="205" spans="2:4" x14ac:dyDescent="0.25">
      <c r="B205" s="57" t="s">
        <v>96</v>
      </c>
      <c r="C205" s="57">
        <v>2003</v>
      </c>
      <c r="D205" s="68">
        <v>1597.1722446890001</v>
      </c>
    </row>
    <row r="206" spans="2:4" x14ac:dyDescent="0.25">
      <c r="B206" s="57" t="s">
        <v>96</v>
      </c>
      <c r="C206" s="57">
        <v>2002</v>
      </c>
      <c r="D206" s="68">
        <v>1644.4957238009999</v>
      </c>
    </row>
    <row r="207" spans="2:4" x14ac:dyDescent="0.25">
      <c r="B207" s="57" t="s">
        <v>96</v>
      </c>
      <c r="C207" s="57">
        <v>2001</v>
      </c>
      <c r="D207" s="68">
        <v>1915.5643665319999</v>
      </c>
    </row>
    <row r="208" spans="2:4" x14ac:dyDescent="0.25">
      <c r="B208" s="57" t="s">
        <v>96</v>
      </c>
      <c r="C208" s="57">
        <v>2000</v>
      </c>
      <c r="D208" s="68">
        <v>2010.805746601</v>
      </c>
    </row>
    <row r="209" spans="2:4" x14ac:dyDescent="0.25">
      <c r="B209" s="57" t="s">
        <v>96</v>
      </c>
      <c r="C209" s="57">
        <v>1999</v>
      </c>
      <c r="D209" s="68">
        <v>2122.0662526420001</v>
      </c>
    </row>
    <row r="210" spans="2:4" x14ac:dyDescent="0.25">
      <c r="B210" s="57" t="s">
        <v>96</v>
      </c>
      <c r="C210" s="57">
        <v>1998</v>
      </c>
      <c r="D210" s="68">
        <v>2249.3112347179999</v>
      </c>
    </row>
    <row r="211" spans="2:4" x14ac:dyDescent="0.25">
      <c r="B211" s="57" t="s">
        <v>96</v>
      </c>
      <c r="C211" s="57">
        <v>1997</v>
      </c>
      <c r="D211" s="68">
        <v>2280.6503474460001</v>
      </c>
    </row>
    <row r="212" spans="2:4" x14ac:dyDescent="0.25">
      <c r="B212" s="57" t="s">
        <v>96</v>
      </c>
      <c r="C212" s="57">
        <v>1996</v>
      </c>
      <c r="D212" s="68">
        <v>2343.9231043979999</v>
      </c>
    </row>
    <row r="213" spans="2:4" x14ac:dyDescent="0.25">
      <c r="B213" s="57" t="s">
        <v>96</v>
      </c>
      <c r="C213" s="57">
        <v>1995</v>
      </c>
      <c r="D213" s="68">
        <v>2423.1801180829998</v>
      </c>
    </row>
    <row r="214" spans="2:4" x14ac:dyDescent="0.25">
      <c r="B214" s="57" t="s">
        <v>96</v>
      </c>
      <c r="C214" s="57">
        <v>1994</v>
      </c>
      <c r="D214" s="68">
        <v>2598.4129588999999</v>
      </c>
    </row>
    <row r="215" spans="2:4" x14ac:dyDescent="0.25">
      <c r="B215" s="57" t="s">
        <v>96</v>
      </c>
      <c r="C215" s="57">
        <v>1993</v>
      </c>
      <c r="D215" s="68">
        <v>2805.5794439410001</v>
      </c>
    </row>
    <row r="216" spans="2:4" x14ac:dyDescent="0.25">
      <c r="B216" s="57" t="s">
        <v>96</v>
      </c>
      <c r="C216" s="57">
        <v>1992</v>
      </c>
      <c r="D216" s="68">
        <v>2884.8365672780001</v>
      </c>
    </row>
    <row r="217" spans="2:4" x14ac:dyDescent="0.25">
      <c r="B217" s="57" t="s">
        <v>96</v>
      </c>
      <c r="C217" s="57">
        <v>1991</v>
      </c>
      <c r="D217" s="68">
        <v>3060.034319551</v>
      </c>
    </row>
    <row r="218" spans="2:4" x14ac:dyDescent="0.25">
      <c r="B218" s="57" t="s">
        <v>96</v>
      </c>
      <c r="C218" s="57">
        <v>1990</v>
      </c>
      <c r="D218" s="68">
        <v>3091.3383437359998</v>
      </c>
    </row>
    <row r="219" spans="2:4" x14ac:dyDescent="0.25">
      <c r="B219" s="57" t="s">
        <v>96</v>
      </c>
      <c r="C219" s="57">
        <v>1989</v>
      </c>
      <c r="D219" s="68">
        <v>2860.7994512929999</v>
      </c>
    </row>
    <row r="220" spans="2:4" x14ac:dyDescent="0.25">
      <c r="B220" s="57" t="s">
        <v>96</v>
      </c>
      <c r="C220" s="57">
        <v>1988</v>
      </c>
      <c r="D220" s="68">
        <v>2971.8572236690002</v>
      </c>
    </row>
    <row r="221" spans="2:4" x14ac:dyDescent="0.25">
      <c r="B221" s="57" t="s">
        <v>96</v>
      </c>
      <c r="C221" s="57">
        <v>1987</v>
      </c>
      <c r="D221" s="68">
        <v>3306.1470347099998</v>
      </c>
    </row>
    <row r="222" spans="2:4" x14ac:dyDescent="0.25">
      <c r="B222" s="57" t="s">
        <v>96</v>
      </c>
      <c r="C222" s="57">
        <v>1986</v>
      </c>
      <c r="D222" s="68">
        <v>3496.8854240000001</v>
      </c>
    </row>
    <row r="223" spans="2:4" x14ac:dyDescent="0.25">
      <c r="B223" s="57" t="s">
        <v>96</v>
      </c>
      <c r="C223" s="57">
        <v>1985</v>
      </c>
      <c r="D223" s="68">
        <v>3623.8583772910001</v>
      </c>
    </row>
    <row r="224" spans="2:4" x14ac:dyDescent="0.25">
      <c r="B224" s="57" t="s">
        <v>96</v>
      </c>
      <c r="C224" s="57">
        <v>1984</v>
      </c>
      <c r="D224" s="68">
        <v>3639.1801883019998</v>
      </c>
    </row>
    <row r="225" spans="2:4" x14ac:dyDescent="0.25">
      <c r="B225" s="57" t="s">
        <v>96</v>
      </c>
      <c r="C225" s="57">
        <v>1983</v>
      </c>
      <c r="D225" s="68">
        <v>3829.8838923140001</v>
      </c>
    </row>
    <row r="226" spans="2:4" x14ac:dyDescent="0.25">
      <c r="B226" s="57" t="s">
        <v>94</v>
      </c>
      <c r="C226" s="57">
        <v>2016</v>
      </c>
      <c r="D226" s="68">
        <v>1832.8001009479999</v>
      </c>
    </row>
    <row r="227" spans="2:4" x14ac:dyDescent="0.25">
      <c r="B227" s="57" t="s">
        <v>94</v>
      </c>
      <c r="C227" s="57">
        <v>2015</v>
      </c>
      <c r="D227" s="68">
        <v>1863.1546041260001</v>
      </c>
    </row>
    <row r="228" spans="2:4" x14ac:dyDescent="0.25">
      <c r="B228" s="57" t="s">
        <v>94</v>
      </c>
      <c r="C228" s="57">
        <v>2014</v>
      </c>
      <c r="D228" s="68">
        <v>1904.530662317</v>
      </c>
    </row>
    <row r="229" spans="2:4" x14ac:dyDescent="0.25">
      <c r="B229" s="57" t="s">
        <v>94</v>
      </c>
      <c r="C229" s="57">
        <v>2013</v>
      </c>
      <c r="D229" s="68">
        <v>1930.498980304</v>
      </c>
    </row>
    <row r="230" spans="2:4" x14ac:dyDescent="0.25">
      <c r="B230" s="57" t="s">
        <v>94</v>
      </c>
      <c r="C230" s="57">
        <v>2012</v>
      </c>
      <c r="D230" s="68">
        <v>1954.1791682789999</v>
      </c>
    </row>
    <row r="231" spans="2:4" x14ac:dyDescent="0.25">
      <c r="B231" s="57" t="s">
        <v>94</v>
      </c>
      <c r="C231" s="57">
        <v>2011</v>
      </c>
      <c r="D231" s="68">
        <v>2151</v>
      </c>
    </row>
    <row r="232" spans="2:4" x14ac:dyDescent="0.25">
      <c r="B232" s="57" t="s">
        <v>94</v>
      </c>
      <c r="C232" s="57">
        <v>2010</v>
      </c>
      <c r="D232" s="68">
        <v>2151</v>
      </c>
    </row>
    <row r="233" spans="2:4" x14ac:dyDescent="0.25">
      <c r="B233" s="57" t="s">
        <v>94</v>
      </c>
      <c r="C233" s="57">
        <v>2009</v>
      </c>
      <c r="D233" s="68">
        <v>2300.5354567190002</v>
      </c>
    </row>
    <row r="234" spans="2:4" x14ac:dyDescent="0.25">
      <c r="B234" s="57" t="s">
        <v>94</v>
      </c>
      <c r="C234" s="57">
        <v>2008</v>
      </c>
      <c r="D234" s="68">
        <v>2223.8509414949999</v>
      </c>
    </row>
    <row r="235" spans="2:4" x14ac:dyDescent="0.25">
      <c r="B235" s="57" t="s">
        <v>94</v>
      </c>
      <c r="C235" s="57">
        <v>2007</v>
      </c>
      <c r="D235" s="68">
        <v>2081.436841793</v>
      </c>
    </row>
    <row r="236" spans="2:4" x14ac:dyDescent="0.25">
      <c r="B236" s="57" t="s">
        <v>94</v>
      </c>
      <c r="C236" s="57">
        <v>2006</v>
      </c>
      <c r="D236" s="68">
        <v>2070.4819110469998</v>
      </c>
    </row>
    <row r="237" spans="2:4" x14ac:dyDescent="0.25">
      <c r="B237" s="57" t="s">
        <v>94</v>
      </c>
      <c r="C237" s="57">
        <v>2005</v>
      </c>
      <c r="D237" s="68">
        <v>2109.4412174829999</v>
      </c>
    </row>
    <row r="238" spans="2:4" x14ac:dyDescent="0.25">
      <c r="B238" s="57" t="s">
        <v>94</v>
      </c>
      <c r="C238" s="57">
        <v>2004</v>
      </c>
      <c r="D238" s="68">
        <v>2119.681223393</v>
      </c>
    </row>
    <row r="239" spans="2:4" x14ac:dyDescent="0.25">
      <c r="B239" s="57" t="s">
        <v>94</v>
      </c>
      <c r="C239" s="57">
        <v>2003</v>
      </c>
      <c r="D239" s="68">
        <v>2129.921229303</v>
      </c>
    </row>
    <row r="240" spans="2:4" x14ac:dyDescent="0.25">
      <c r="B240" s="57" t="s">
        <v>94</v>
      </c>
      <c r="C240" s="57">
        <v>2002</v>
      </c>
      <c r="D240" s="68">
        <v>2138.5971425560001</v>
      </c>
    </row>
    <row r="241" spans="2:4" x14ac:dyDescent="0.25">
      <c r="B241" s="57" t="s">
        <v>94</v>
      </c>
      <c r="C241" s="57">
        <v>2001</v>
      </c>
      <c r="D241" s="68">
        <v>2150.4012411230001</v>
      </c>
    </row>
    <row r="242" spans="2:4" x14ac:dyDescent="0.25">
      <c r="B242" s="57" t="s">
        <v>94</v>
      </c>
      <c r="C242" s="57">
        <v>2000</v>
      </c>
      <c r="D242" s="68">
        <v>2160.6412470330001</v>
      </c>
    </row>
    <row r="243" spans="2:4" x14ac:dyDescent="0.25">
      <c r="B243" s="57" t="s">
        <v>94</v>
      </c>
      <c r="C243" s="57">
        <v>1999</v>
      </c>
      <c r="D243" s="68">
        <v>2176.0012558990002</v>
      </c>
    </row>
    <row r="244" spans="2:4" x14ac:dyDescent="0.25">
      <c r="B244" s="57" t="s">
        <v>94</v>
      </c>
      <c r="C244" s="57">
        <v>1998</v>
      </c>
      <c r="D244" s="68">
        <v>2278.4013150000001</v>
      </c>
    </row>
    <row r="245" spans="2:4" x14ac:dyDescent="0.25">
      <c r="B245" s="57" t="s">
        <v>94</v>
      </c>
      <c r="C245" s="57">
        <v>1997</v>
      </c>
      <c r="D245" s="68">
        <v>2186.2412618090002</v>
      </c>
    </row>
    <row r="246" spans="2:4" x14ac:dyDescent="0.25">
      <c r="B246" s="57" t="s">
        <v>94</v>
      </c>
      <c r="C246" s="57">
        <v>1996</v>
      </c>
      <c r="D246" s="68">
        <v>2206.7212736289998</v>
      </c>
    </row>
    <row r="247" spans="2:4" x14ac:dyDescent="0.25">
      <c r="B247" s="57" t="s">
        <v>94</v>
      </c>
      <c r="C247" s="57">
        <v>1995</v>
      </c>
      <c r="D247" s="68">
        <v>2304.0013297750002</v>
      </c>
    </row>
    <row r="248" spans="2:4" x14ac:dyDescent="0.25">
      <c r="B248" s="57" t="s">
        <v>94</v>
      </c>
      <c r="C248" s="57">
        <v>1994</v>
      </c>
      <c r="D248" s="68">
        <v>2728.3336068449998</v>
      </c>
    </row>
    <row r="249" spans="2:4" x14ac:dyDescent="0.25">
      <c r="B249" s="57" t="s">
        <v>94</v>
      </c>
      <c r="C249" s="57">
        <v>1993</v>
      </c>
      <c r="D249" s="68">
        <v>2945.8584161379999</v>
      </c>
    </row>
    <row r="250" spans="2:4" x14ac:dyDescent="0.25">
      <c r="B250" s="57" t="s">
        <v>94</v>
      </c>
      <c r="C250" s="57">
        <v>1992</v>
      </c>
      <c r="D250" s="68">
        <v>3029.078395641</v>
      </c>
    </row>
    <row r="251" spans="2:4" x14ac:dyDescent="0.25">
      <c r="B251" s="57" t="s">
        <v>94</v>
      </c>
      <c r="C251" s="57">
        <v>1991</v>
      </c>
      <c r="D251" s="68">
        <v>3213.036035528</v>
      </c>
    </row>
    <row r="252" spans="2:4" x14ac:dyDescent="0.25">
      <c r="B252" s="57" t="s">
        <v>94</v>
      </c>
      <c r="C252" s="57">
        <v>1990</v>
      </c>
      <c r="D252" s="68">
        <v>3245.9052609219998</v>
      </c>
    </row>
    <row r="253" spans="2:4" x14ac:dyDescent="0.25">
      <c r="B253" s="57" t="s">
        <v>94</v>
      </c>
      <c r="C253" s="57">
        <v>1987</v>
      </c>
      <c r="D253" s="68">
        <v>3639.1801883019998</v>
      </c>
    </row>
    <row r="254" spans="2:4" x14ac:dyDescent="0.25">
      <c r="B254" s="57" t="s">
        <v>25</v>
      </c>
      <c r="C254" s="57">
        <v>2016</v>
      </c>
      <c r="D254" s="68">
        <v>1244.711833309</v>
      </c>
    </row>
    <row r="255" spans="2:4" x14ac:dyDescent="0.25">
      <c r="B255" s="57" t="s">
        <v>25</v>
      </c>
      <c r="C255" s="57">
        <v>2015</v>
      </c>
      <c r="D255" s="68">
        <v>1250.929935592</v>
      </c>
    </row>
    <row r="256" spans="2:4" x14ac:dyDescent="0.25">
      <c r="B256" s="57" t="s">
        <v>25</v>
      </c>
      <c r="C256" s="57">
        <v>2014</v>
      </c>
      <c r="D256" s="68">
        <v>1288.484264792</v>
      </c>
    </row>
    <row r="257" spans="2:4" x14ac:dyDescent="0.25">
      <c r="B257" s="57" t="s">
        <v>25</v>
      </c>
      <c r="C257" s="57">
        <v>2013</v>
      </c>
      <c r="D257" s="68">
        <v>1267.180063776</v>
      </c>
    </row>
    <row r="258" spans="2:4" x14ac:dyDescent="0.25">
      <c r="B258" s="57" t="s">
        <v>25</v>
      </c>
      <c r="C258" s="57">
        <v>2012</v>
      </c>
      <c r="D258" s="68">
        <v>1321.608975915</v>
      </c>
    </row>
    <row r="259" spans="2:4" x14ac:dyDescent="0.25">
      <c r="B259" s="57" t="s">
        <v>25</v>
      </c>
      <c r="C259" s="57">
        <v>2011</v>
      </c>
      <c r="D259" s="68">
        <v>1365.643010947</v>
      </c>
    </row>
    <row r="260" spans="2:4" x14ac:dyDescent="0.25">
      <c r="B260" s="57" t="s">
        <v>25</v>
      </c>
      <c r="C260" s="57">
        <v>2010</v>
      </c>
      <c r="D260" s="68">
        <v>1403.7526163360001</v>
      </c>
    </row>
    <row r="261" spans="2:4" x14ac:dyDescent="0.25">
      <c r="B261" s="57" t="s">
        <v>25</v>
      </c>
      <c r="C261" s="57">
        <v>2009</v>
      </c>
      <c r="D261" s="68">
        <v>1625.9907767780001</v>
      </c>
    </row>
    <row r="262" spans="2:4" x14ac:dyDescent="0.25">
      <c r="B262" s="57" t="s">
        <v>25</v>
      </c>
      <c r="C262" s="57">
        <v>2008</v>
      </c>
      <c r="D262" s="68">
        <v>1482.356663084</v>
      </c>
    </row>
    <row r="263" spans="2:4" x14ac:dyDescent="0.25">
      <c r="B263" s="57" t="s">
        <v>25</v>
      </c>
      <c r="C263" s="57">
        <v>2007</v>
      </c>
      <c r="D263" s="68">
        <v>1473.258812414</v>
      </c>
    </row>
    <row r="264" spans="2:4" x14ac:dyDescent="0.25">
      <c r="B264" s="57" t="s">
        <v>25</v>
      </c>
      <c r="C264" s="57">
        <v>2006</v>
      </c>
      <c r="D264" s="68">
        <v>1613.4274520199999</v>
      </c>
    </row>
    <row r="265" spans="2:4" x14ac:dyDescent="0.25">
      <c r="B265" s="57" t="s">
        <v>25</v>
      </c>
      <c r="C265" s="57">
        <v>2005</v>
      </c>
      <c r="D265" s="68">
        <v>1649.042068919</v>
      </c>
    </row>
    <row r="266" spans="2:4" x14ac:dyDescent="0.25">
      <c r="B266" s="57" t="s">
        <v>25</v>
      </c>
      <c r="C266" s="57">
        <v>2004</v>
      </c>
      <c r="D266" s="68">
        <v>1636.0301503410001</v>
      </c>
    </row>
    <row r="267" spans="2:4" x14ac:dyDescent="0.25">
      <c r="B267" s="57" t="s">
        <v>25</v>
      </c>
      <c r="C267" s="57">
        <v>2003</v>
      </c>
      <c r="D267" s="68">
        <v>1685.771421938</v>
      </c>
    </row>
    <row r="268" spans="2:4" x14ac:dyDescent="0.25">
      <c r="B268" s="57" t="s">
        <v>25</v>
      </c>
      <c r="C268" s="57">
        <v>2002</v>
      </c>
      <c r="D268" s="68">
        <v>1996.801152472</v>
      </c>
    </row>
    <row r="269" spans="2:4" x14ac:dyDescent="0.25">
      <c r="B269" s="57" t="s">
        <v>25</v>
      </c>
      <c r="C269" s="57">
        <v>2001</v>
      </c>
      <c r="D269" s="68">
        <v>2048.0011820220002</v>
      </c>
    </row>
    <row r="270" spans="2:4" x14ac:dyDescent="0.25">
      <c r="B270" s="57" t="s">
        <v>25</v>
      </c>
      <c r="C270" s="57">
        <v>2000</v>
      </c>
      <c r="D270" s="68">
        <v>2150.4012411230001</v>
      </c>
    </row>
    <row r="271" spans="2:4" x14ac:dyDescent="0.25">
      <c r="B271" s="57" t="s">
        <v>25</v>
      </c>
      <c r="C271" s="57">
        <v>1999</v>
      </c>
      <c r="D271" s="68">
        <v>2252.801300224</v>
      </c>
    </row>
    <row r="272" spans="2:4" x14ac:dyDescent="0.25">
      <c r="B272" s="57" t="s">
        <v>25</v>
      </c>
      <c r="C272" s="57">
        <v>1998</v>
      </c>
      <c r="D272" s="68">
        <v>2457.6014184270002</v>
      </c>
    </row>
    <row r="273" spans="2:4" x14ac:dyDescent="0.25">
      <c r="B273" s="57" t="s">
        <v>25</v>
      </c>
      <c r="C273" s="57">
        <v>1997</v>
      </c>
      <c r="D273" s="68">
        <v>2560.0014775280001</v>
      </c>
    </row>
    <row r="274" spans="2:4" x14ac:dyDescent="0.25">
      <c r="B274" s="57" t="s">
        <v>25</v>
      </c>
      <c r="C274" s="57">
        <v>1996</v>
      </c>
      <c r="D274" s="68">
        <v>2560.0014775280001</v>
      </c>
    </row>
    <row r="275" spans="2:4" x14ac:dyDescent="0.25">
      <c r="B275" s="57" t="s">
        <v>97</v>
      </c>
      <c r="C275" s="57">
        <v>2016</v>
      </c>
      <c r="D275" s="68">
        <v>2106.1001813520002</v>
      </c>
    </row>
    <row r="276" spans="2:4" x14ac:dyDescent="0.25">
      <c r="B276" s="57" t="s">
        <v>97</v>
      </c>
      <c r="C276" s="57">
        <v>2015</v>
      </c>
      <c r="D276" s="68">
        <v>2408.3907256110001</v>
      </c>
    </row>
    <row r="277" spans="2:4" x14ac:dyDescent="0.25">
      <c r="B277" s="57" t="s">
        <v>97</v>
      </c>
      <c r="C277" s="57">
        <v>2014</v>
      </c>
      <c r="D277" s="68">
        <v>2486.249930684</v>
      </c>
    </row>
    <row r="278" spans="2:4" x14ac:dyDescent="0.25">
      <c r="B278" s="57" t="s">
        <v>97</v>
      </c>
      <c r="C278" s="57">
        <v>2013</v>
      </c>
      <c r="D278" s="68">
        <v>2472.349042024</v>
      </c>
    </row>
    <row r="279" spans="2:4" x14ac:dyDescent="0.25">
      <c r="B279" s="57" t="s">
        <v>97</v>
      </c>
      <c r="C279" s="57">
        <v>2012</v>
      </c>
      <c r="D279" s="68">
        <v>2585.6071969119998</v>
      </c>
    </row>
    <row r="280" spans="2:4" x14ac:dyDescent="0.25">
      <c r="B280" s="57" t="s">
        <v>97</v>
      </c>
      <c r="C280" s="57">
        <v>2011</v>
      </c>
      <c r="D280" s="68">
        <v>2352.8382848719998</v>
      </c>
    </row>
    <row r="281" spans="2:4" x14ac:dyDescent="0.25">
      <c r="B281" s="57" t="s">
        <v>97</v>
      </c>
      <c r="C281" s="57">
        <v>2010</v>
      </c>
      <c r="D281" s="68">
        <v>2550.9695678930002</v>
      </c>
    </row>
    <row r="282" spans="2:4" x14ac:dyDescent="0.25">
      <c r="B282" s="57" t="s">
        <v>97</v>
      </c>
      <c r="C282" s="57">
        <v>2009</v>
      </c>
      <c r="D282" s="68">
        <v>2195.2109874080002</v>
      </c>
    </row>
    <row r="283" spans="2:4" x14ac:dyDescent="0.25">
      <c r="B283" s="57" t="s">
        <v>97</v>
      </c>
      <c r="C283" s="57">
        <v>2008</v>
      </c>
      <c r="D283" s="68">
        <v>2093.2058532740002</v>
      </c>
    </row>
    <row r="284" spans="2:4" x14ac:dyDescent="0.25">
      <c r="B284" s="57" t="s">
        <v>97</v>
      </c>
      <c r="C284" s="57">
        <v>2007</v>
      </c>
      <c r="D284" s="68">
        <v>2131.5490710099998</v>
      </c>
    </row>
    <row r="285" spans="2:4" x14ac:dyDescent="0.25">
      <c r="B285" s="57" t="s">
        <v>97</v>
      </c>
      <c r="C285" s="57">
        <v>2006</v>
      </c>
      <c r="D285" s="68">
        <v>1913.6479119860001</v>
      </c>
    </row>
    <row r="286" spans="2:4" x14ac:dyDescent="0.25">
      <c r="B286" s="57" t="s">
        <v>97</v>
      </c>
      <c r="C286" s="57">
        <v>2005</v>
      </c>
      <c r="D286" s="68">
        <v>1635.745356102</v>
      </c>
    </row>
    <row r="287" spans="2:4" x14ac:dyDescent="0.25">
      <c r="B287" s="57" t="s">
        <v>97</v>
      </c>
      <c r="C287" s="57">
        <v>2004</v>
      </c>
      <c r="D287" s="68">
        <v>1673.439368311</v>
      </c>
    </row>
    <row r="288" spans="2:4" x14ac:dyDescent="0.25">
      <c r="B288" s="57" t="s">
        <v>97</v>
      </c>
      <c r="C288" s="57">
        <v>2003</v>
      </c>
      <c r="D288" s="68">
        <v>1640.1543924130001</v>
      </c>
    </row>
    <row r="289" spans="2:4" x14ac:dyDescent="0.25">
      <c r="B289" s="57" t="s">
        <v>97</v>
      </c>
      <c r="C289" s="57">
        <v>2002</v>
      </c>
      <c r="D289" s="68">
        <v>1903.379530553</v>
      </c>
    </row>
    <row r="290" spans="2:4" x14ac:dyDescent="0.25">
      <c r="B290" s="57" t="s">
        <v>97</v>
      </c>
      <c r="C290" s="57">
        <v>2001</v>
      </c>
      <c r="D290" s="68">
        <v>1619.209599157</v>
      </c>
    </row>
    <row r="291" spans="2:4" x14ac:dyDescent="0.25">
      <c r="B291" s="57" t="s">
        <v>97</v>
      </c>
      <c r="C291" s="57">
        <v>2000</v>
      </c>
      <c r="D291" s="68">
        <v>1843.2010638199999</v>
      </c>
    </row>
    <row r="292" spans="2:4" x14ac:dyDescent="0.25">
      <c r="B292" s="57" t="s">
        <v>97</v>
      </c>
      <c r="C292" s="57">
        <v>1999</v>
      </c>
      <c r="D292" s="68">
        <v>1945.6011229210001</v>
      </c>
    </row>
    <row r="293" spans="2:4" x14ac:dyDescent="0.25">
      <c r="B293" s="57" t="s">
        <v>97</v>
      </c>
      <c r="C293" s="57">
        <v>1996</v>
      </c>
      <c r="D293" s="68">
        <v>1951.7451264670001</v>
      </c>
    </row>
    <row r="294" spans="2:4" x14ac:dyDescent="0.25">
      <c r="B294" s="57" t="s">
        <v>97</v>
      </c>
      <c r="C294" s="57">
        <v>1994</v>
      </c>
      <c r="D294" s="68">
        <v>1893.9323139810001</v>
      </c>
    </row>
    <row r="295" spans="2:4" x14ac:dyDescent="0.25">
      <c r="B295" s="57" t="s">
        <v>97</v>
      </c>
      <c r="C295" s="57">
        <v>1993</v>
      </c>
      <c r="D295" s="68">
        <v>2545</v>
      </c>
    </row>
    <row r="296" spans="2:4" x14ac:dyDescent="0.25">
      <c r="B296" s="57" t="s">
        <v>97</v>
      </c>
      <c r="C296" s="57">
        <v>1992</v>
      </c>
      <c r="D296" s="68">
        <v>2611.2015070779998</v>
      </c>
    </row>
    <row r="297" spans="2:4" x14ac:dyDescent="0.25">
      <c r="B297" s="57" t="s">
        <v>97</v>
      </c>
      <c r="C297" s="57">
        <v>1990</v>
      </c>
      <c r="D297" s="68">
        <v>3061.2927441400002</v>
      </c>
    </row>
    <row r="298" spans="2:4" x14ac:dyDescent="0.25">
      <c r="B298" s="57" t="s">
        <v>29</v>
      </c>
      <c r="C298" s="57">
        <v>2016</v>
      </c>
      <c r="D298" s="68">
        <v>1984.1941577800001</v>
      </c>
    </row>
    <row r="299" spans="2:4" x14ac:dyDescent="0.25">
      <c r="B299" s="57" t="s">
        <v>29</v>
      </c>
      <c r="C299" s="57">
        <v>2015</v>
      </c>
      <c r="D299" s="68">
        <v>1821.846508718</v>
      </c>
    </row>
    <row r="300" spans="2:4" x14ac:dyDescent="0.25">
      <c r="B300" s="57" t="s">
        <v>29</v>
      </c>
      <c r="C300" s="57">
        <v>2014</v>
      </c>
      <c r="D300" s="68">
        <v>2115.9854195009998</v>
      </c>
    </row>
    <row r="301" spans="2:4" x14ac:dyDescent="0.25">
      <c r="B301" s="57" t="s">
        <v>29</v>
      </c>
      <c r="C301" s="57">
        <v>2013</v>
      </c>
      <c r="D301" s="68">
        <v>2497.1770004680002</v>
      </c>
    </row>
    <row r="302" spans="2:4" x14ac:dyDescent="0.25">
      <c r="B302" s="57" t="s">
        <v>29</v>
      </c>
      <c r="C302" s="57">
        <v>2012</v>
      </c>
      <c r="D302" s="68">
        <v>2484.0626257059998</v>
      </c>
    </row>
    <row r="303" spans="2:4" x14ac:dyDescent="0.25">
      <c r="B303" s="57" t="s">
        <v>29</v>
      </c>
      <c r="C303" s="57">
        <v>2011</v>
      </c>
      <c r="D303" s="68">
        <v>2439.5958418730002</v>
      </c>
    </row>
    <row r="304" spans="2:4" x14ac:dyDescent="0.25">
      <c r="B304" s="57" t="s">
        <v>29</v>
      </c>
      <c r="C304" s="57">
        <v>2010</v>
      </c>
      <c r="D304" s="68">
        <v>2457.6014184270002</v>
      </c>
    </row>
    <row r="305" spans="2:4" x14ac:dyDescent="0.25">
      <c r="B305" s="57" t="s">
        <v>29</v>
      </c>
      <c r="C305" s="57">
        <v>2009</v>
      </c>
      <c r="D305" s="68">
        <v>2719.2045882809998</v>
      </c>
    </row>
    <row r="306" spans="2:4" x14ac:dyDescent="0.25">
      <c r="B306" s="57" t="s">
        <v>29</v>
      </c>
      <c r="C306" s="57">
        <v>2008</v>
      </c>
      <c r="D306" s="68">
        <v>2247.163850162</v>
      </c>
    </row>
    <row r="307" spans="2:4" x14ac:dyDescent="0.25">
      <c r="B307" s="57" t="s">
        <v>29</v>
      </c>
      <c r="C307" s="57">
        <v>2007</v>
      </c>
      <c r="D307" s="68">
        <v>2344.9613534149998</v>
      </c>
    </row>
    <row r="308" spans="2:4" x14ac:dyDescent="0.25">
      <c r="B308" s="57" t="s">
        <v>29</v>
      </c>
      <c r="C308" s="57">
        <v>2006</v>
      </c>
      <c r="D308" s="68">
        <v>2437.4167913920001</v>
      </c>
    </row>
    <row r="309" spans="2:4" x14ac:dyDescent="0.25">
      <c r="B309" s="57" t="s">
        <v>29</v>
      </c>
      <c r="C309" s="57">
        <v>2005</v>
      </c>
      <c r="D309" s="68">
        <v>2969.6017139320002</v>
      </c>
    </row>
    <row r="313" spans="2:4" x14ac:dyDescent="0.25">
      <c r="B313" s="57" t="s">
        <v>395</v>
      </c>
    </row>
  </sheetData>
  <pageMargins left="0.7" right="0.7" top="0.75" bottom="0.75" header="0.3" footer="0.3"/>
  <pageSetup paperSize="9" orientation="portrait" r:id="rId1"/>
  <drawing r:id="rId2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76"/>
  <sheetViews>
    <sheetView showGridLines="0" zoomScale="55" zoomScaleNormal="55" workbookViewId="0">
      <selection sqref="A1:XFD1"/>
    </sheetView>
  </sheetViews>
  <sheetFormatPr defaultColWidth="8.88671875" defaultRowHeight="13.8" x14ac:dyDescent="0.25"/>
  <cols>
    <col min="1" max="16384" width="8.88671875" style="57"/>
  </cols>
  <sheetData>
    <row r="3" spans="2:5" x14ac:dyDescent="0.25">
      <c r="B3" s="57" t="s">
        <v>129</v>
      </c>
    </row>
    <row r="5" spans="2:5" x14ac:dyDescent="0.25">
      <c r="B5" s="57" t="s">
        <v>3</v>
      </c>
      <c r="C5" s="57" t="s">
        <v>48</v>
      </c>
      <c r="D5" s="57" t="s">
        <v>85</v>
      </c>
      <c r="E5" s="57" t="s">
        <v>2</v>
      </c>
    </row>
    <row r="6" spans="2:5" x14ac:dyDescent="0.25">
      <c r="B6" s="57" t="s">
        <v>5</v>
      </c>
      <c r="C6" s="57" t="s">
        <v>25</v>
      </c>
      <c r="D6" s="57">
        <v>1165</v>
      </c>
      <c r="E6" s="57">
        <v>2016</v>
      </c>
    </row>
    <row r="7" spans="2:5" x14ac:dyDescent="0.25">
      <c r="B7" s="57" t="s">
        <v>5</v>
      </c>
      <c r="C7" s="57" t="s">
        <v>25</v>
      </c>
      <c r="D7" s="57">
        <v>1104</v>
      </c>
      <c r="E7" s="57">
        <v>2010</v>
      </c>
    </row>
    <row r="8" spans="2:5" x14ac:dyDescent="0.25">
      <c r="B8" s="57" t="s">
        <v>6</v>
      </c>
      <c r="C8" s="57" t="s">
        <v>25</v>
      </c>
      <c r="D8" s="57">
        <v>1414</v>
      </c>
      <c r="E8" s="57">
        <v>2016</v>
      </c>
    </row>
    <row r="9" spans="2:5" x14ac:dyDescent="0.25">
      <c r="B9" s="57" t="s">
        <v>6</v>
      </c>
      <c r="C9" s="57" t="s">
        <v>25</v>
      </c>
      <c r="D9" s="57">
        <v>1917.9</v>
      </c>
      <c r="E9" s="57">
        <v>2010</v>
      </c>
    </row>
    <row r="10" spans="2:5" x14ac:dyDescent="0.25">
      <c r="B10" s="57" t="s">
        <v>5</v>
      </c>
      <c r="C10" s="57" t="s">
        <v>27</v>
      </c>
      <c r="D10" s="57">
        <v>1043</v>
      </c>
      <c r="E10" s="57">
        <v>2016</v>
      </c>
    </row>
    <row r="11" spans="2:5" x14ac:dyDescent="0.25">
      <c r="B11" s="57" t="s">
        <v>5</v>
      </c>
      <c r="C11" s="57" t="s">
        <v>27</v>
      </c>
      <c r="D11" s="57">
        <v>953</v>
      </c>
      <c r="E11" s="57">
        <v>2010</v>
      </c>
    </row>
    <row r="12" spans="2:5" x14ac:dyDescent="0.25">
      <c r="B12" s="57" t="s">
        <v>6</v>
      </c>
      <c r="C12" s="57" t="s">
        <v>27</v>
      </c>
      <c r="D12" s="57">
        <v>1420</v>
      </c>
      <c r="E12" s="57">
        <v>2016</v>
      </c>
    </row>
    <row r="13" spans="2:5" x14ac:dyDescent="0.25">
      <c r="B13" s="57" t="s">
        <v>6</v>
      </c>
      <c r="C13" s="57" t="s">
        <v>27</v>
      </c>
      <c r="D13" s="57">
        <v>1827</v>
      </c>
      <c r="E13" s="57">
        <v>2010</v>
      </c>
    </row>
    <row r="14" spans="2:5" x14ac:dyDescent="0.25">
      <c r="B14" s="57" t="s">
        <v>5</v>
      </c>
      <c r="C14" s="57" t="s">
        <v>29</v>
      </c>
      <c r="D14" s="57">
        <v>1108</v>
      </c>
      <c r="E14" s="57">
        <v>2016</v>
      </c>
    </row>
    <row r="15" spans="2:5" x14ac:dyDescent="0.25">
      <c r="B15" s="57" t="s">
        <v>5</v>
      </c>
      <c r="C15" s="57" t="s">
        <v>29</v>
      </c>
      <c r="D15" s="57">
        <v>2120</v>
      </c>
      <c r="E15" s="57">
        <v>2010</v>
      </c>
    </row>
    <row r="16" spans="2:5" x14ac:dyDescent="0.25">
      <c r="B16" s="57" t="s">
        <v>6</v>
      </c>
      <c r="C16" s="57" t="s">
        <v>29</v>
      </c>
      <c r="D16" s="57">
        <v>2236</v>
      </c>
      <c r="E16" s="57">
        <v>2016</v>
      </c>
    </row>
    <row r="17" spans="2:5" x14ac:dyDescent="0.25">
      <c r="B17" s="57" t="s">
        <v>6</v>
      </c>
      <c r="C17" s="57" t="s">
        <v>29</v>
      </c>
      <c r="D17" s="57">
        <v>2450</v>
      </c>
      <c r="E17" s="57">
        <v>2010</v>
      </c>
    </row>
    <row r="18" spans="2:5" x14ac:dyDescent="0.25">
      <c r="B18" s="57" t="s">
        <v>5</v>
      </c>
      <c r="C18" s="57" t="s">
        <v>47</v>
      </c>
      <c r="D18" s="57">
        <v>1485</v>
      </c>
      <c r="E18" s="57">
        <v>2016</v>
      </c>
    </row>
    <row r="19" spans="2:5" x14ac:dyDescent="0.25">
      <c r="B19" s="57" t="s">
        <v>5</v>
      </c>
      <c r="C19" s="57" t="s">
        <v>47</v>
      </c>
      <c r="D19" s="57">
        <v>2095</v>
      </c>
      <c r="E19" s="57">
        <v>2010</v>
      </c>
    </row>
    <row r="20" spans="2:5" x14ac:dyDescent="0.25">
      <c r="B20" s="57" t="s">
        <v>6</v>
      </c>
      <c r="C20" s="57" t="s">
        <v>47</v>
      </c>
      <c r="D20" s="57">
        <v>2495</v>
      </c>
      <c r="E20" s="57">
        <v>2016</v>
      </c>
    </row>
    <row r="21" spans="2:5" x14ac:dyDescent="0.25">
      <c r="B21" s="57" t="s">
        <v>6</v>
      </c>
      <c r="C21" s="57" t="s">
        <v>47</v>
      </c>
      <c r="D21" s="57">
        <v>3008</v>
      </c>
      <c r="E21" s="57">
        <v>2010</v>
      </c>
    </row>
    <row r="22" spans="2:5" x14ac:dyDescent="0.25">
      <c r="B22" s="57" t="s">
        <v>5</v>
      </c>
      <c r="C22" s="57" t="s">
        <v>127</v>
      </c>
      <c r="D22" s="57">
        <v>1989</v>
      </c>
      <c r="E22" s="57">
        <v>2016</v>
      </c>
    </row>
    <row r="23" spans="2:5" x14ac:dyDescent="0.25">
      <c r="B23" s="57" t="s">
        <v>5</v>
      </c>
      <c r="C23" s="57" t="s">
        <v>127</v>
      </c>
      <c r="D23" s="57">
        <v>1721</v>
      </c>
      <c r="E23" s="57">
        <v>2010</v>
      </c>
    </row>
    <row r="24" spans="2:5" x14ac:dyDescent="0.25">
      <c r="B24" s="57" t="s">
        <v>6</v>
      </c>
      <c r="C24" s="57" t="s">
        <v>127</v>
      </c>
      <c r="D24" s="57">
        <v>2659</v>
      </c>
      <c r="E24" s="57">
        <v>2016</v>
      </c>
    </row>
    <row r="25" spans="2:5" x14ac:dyDescent="0.25">
      <c r="B25" s="57" t="s">
        <v>6</v>
      </c>
      <c r="C25" s="57" t="s">
        <v>127</v>
      </c>
      <c r="D25" s="57">
        <v>2600</v>
      </c>
      <c r="E25" s="57">
        <v>2010</v>
      </c>
    </row>
    <row r="26" spans="2:5" x14ac:dyDescent="0.25">
      <c r="B26" s="57" t="s">
        <v>5</v>
      </c>
      <c r="C26" s="57" t="s">
        <v>36</v>
      </c>
      <c r="D26" s="57">
        <v>1981</v>
      </c>
      <c r="E26" s="57">
        <v>2016</v>
      </c>
    </row>
    <row r="27" spans="2:5" x14ac:dyDescent="0.25">
      <c r="B27" s="57" t="s">
        <v>5</v>
      </c>
      <c r="C27" s="57" t="s">
        <v>36</v>
      </c>
      <c r="D27" s="57">
        <v>2350</v>
      </c>
      <c r="E27" s="57">
        <v>2010</v>
      </c>
    </row>
    <row r="28" spans="2:5" x14ac:dyDescent="0.25">
      <c r="B28" s="57" t="s">
        <v>6</v>
      </c>
      <c r="C28" s="57" t="s">
        <v>36</v>
      </c>
      <c r="D28" s="57">
        <v>2453</v>
      </c>
      <c r="E28" s="57">
        <v>2016</v>
      </c>
    </row>
    <row r="29" spans="2:5" x14ac:dyDescent="0.25">
      <c r="B29" s="57" t="s">
        <v>6</v>
      </c>
      <c r="C29" s="57" t="s">
        <v>36</v>
      </c>
      <c r="D29" s="57">
        <v>2623</v>
      </c>
      <c r="E29" s="57">
        <v>2010</v>
      </c>
    </row>
    <row r="30" spans="2:5" x14ac:dyDescent="0.25">
      <c r="B30" s="57" t="s">
        <v>5</v>
      </c>
      <c r="C30" s="57" t="s">
        <v>45</v>
      </c>
      <c r="D30" s="57">
        <v>1314</v>
      </c>
      <c r="E30" s="57">
        <v>2016</v>
      </c>
    </row>
    <row r="31" spans="2:5" x14ac:dyDescent="0.25">
      <c r="B31" s="57" t="s">
        <v>5</v>
      </c>
      <c r="C31" s="57" t="s">
        <v>45</v>
      </c>
      <c r="D31" s="57">
        <v>2150</v>
      </c>
      <c r="E31" s="57">
        <v>2010</v>
      </c>
    </row>
    <row r="32" spans="2:5" x14ac:dyDescent="0.25">
      <c r="B32" s="57" t="s">
        <v>6</v>
      </c>
      <c r="C32" s="57" t="s">
        <v>45</v>
      </c>
      <c r="D32" s="57">
        <v>2001</v>
      </c>
      <c r="E32" s="57">
        <v>2016</v>
      </c>
    </row>
    <row r="33" spans="2:5" x14ac:dyDescent="0.25">
      <c r="B33" s="57" t="s">
        <v>6</v>
      </c>
      <c r="C33" s="57" t="s">
        <v>45</v>
      </c>
      <c r="D33" s="57">
        <v>2354</v>
      </c>
      <c r="E33" s="57">
        <v>2010</v>
      </c>
    </row>
    <row r="34" spans="2:5" x14ac:dyDescent="0.25">
      <c r="B34" s="57" t="s">
        <v>5</v>
      </c>
      <c r="C34" s="57" t="s">
        <v>44</v>
      </c>
      <c r="D34" s="57">
        <v>1151</v>
      </c>
      <c r="E34" s="57">
        <v>2016</v>
      </c>
    </row>
    <row r="35" spans="2:5" x14ac:dyDescent="0.25">
      <c r="B35" s="57" t="s">
        <v>5</v>
      </c>
      <c r="C35" s="57" t="s">
        <v>44</v>
      </c>
      <c r="D35" s="57">
        <v>1482</v>
      </c>
      <c r="E35" s="57">
        <v>2010</v>
      </c>
    </row>
    <row r="36" spans="2:5" x14ac:dyDescent="0.25">
      <c r="B36" s="57" t="s">
        <v>6</v>
      </c>
      <c r="C36" s="57" t="s">
        <v>44</v>
      </c>
      <c r="D36" s="57">
        <v>2551</v>
      </c>
      <c r="E36" s="57">
        <v>2016</v>
      </c>
    </row>
    <row r="37" spans="2:5" x14ac:dyDescent="0.25">
      <c r="B37" s="57" t="s">
        <v>6</v>
      </c>
      <c r="C37" s="57" t="s">
        <v>44</v>
      </c>
      <c r="D37" s="57">
        <v>3390</v>
      </c>
      <c r="E37" s="57">
        <v>2010</v>
      </c>
    </row>
    <row r="38" spans="2:5" x14ac:dyDescent="0.25">
      <c r="B38" s="57" t="s">
        <v>5</v>
      </c>
      <c r="C38" s="57" t="s">
        <v>41</v>
      </c>
      <c r="D38" s="57">
        <v>1270</v>
      </c>
      <c r="E38" s="57">
        <v>2016</v>
      </c>
    </row>
    <row r="39" spans="2:5" x14ac:dyDescent="0.25">
      <c r="B39" s="57" t="s">
        <v>5</v>
      </c>
      <c r="C39" s="57" t="s">
        <v>41</v>
      </c>
      <c r="D39" s="57">
        <v>1500</v>
      </c>
      <c r="E39" s="57">
        <v>2010</v>
      </c>
    </row>
    <row r="40" spans="2:5" x14ac:dyDescent="0.25">
      <c r="B40" s="57" t="s">
        <v>6</v>
      </c>
      <c r="C40" s="57" t="s">
        <v>41</v>
      </c>
      <c r="D40" s="57">
        <v>2813</v>
      </c>
      <c r="E40" s="57">
        <v>2016</v>
      </c>
    </row>
    <row r="41" spans="2:5" x14ac:dyDescent="0.25">
      <c r="B41" s="57" t="s">
        <v>6</v>
      </c>
      <c r="C41" s="57" t="s">
        <v>41</v>
      </c>
      <c r="D41" s="57">
        <v>3479</v>
      </c>
      <c r="E41" s="57">
        <v>2010</v>
      </c>
    </row>
    <row r="42" spans="2:5" x14ac:dyDescent="0.25">
      <c r="B42" s="57" t="s">
        <v>5</v>
      </c>
      <c r="C42" s="57" t="s">
        <v>40</v>
      </c>
      <c r="D42" s="57">
        <v>1772</v>
      </c>
      <c r="E42" s="57">
        <v>2016</v>
      </c>
    </row>
    <row r="43" spans="2:5" x14ac:dyDescent="0.25">
      <c r="B43" s="57" t="s">
        <v>5</v>
      </c>
      <c r="C43" s="57" t="s">
        <v>40</v>
      </c>
      <c r="D43" s="57">
        <v>2817</v>
      </c>
      <c r="E43" s="57">
        <v>2010</v>
      </c>
    </row>
    <row r="44" spans="2:5" x14ac:dyDescent="0.25">
      <c r="B44" s="57" t="s">
        <v>6</v>
      </c>
      <c r="C44" s="57" t="s">
        <v>40</v>
      </c>
      <c r="D44" s="57">
        <v>2527</v>
      </c>
      <c r="E44" s="57">
        <v>2016</v>
      </c>
    </row>
    <row r="45" spans="2:5" x14ac:dyDescent="0.25">
      <c r="B45" s="57" t="s">
        <v>6</v>
      </c>
      <c r="C45" s="57" t="s">
        <v>40</v>
      </c>
      <c r="D45" s="57">
        <v>3654</v>
      </c>
      <c r="E45" s="57">
        <v>2010</v>
      </c>
    </row>
    <row r="46" spans="2:5" x14ac:dyDescent="0.25">
      <c r="B46" s="57" t="s">
        <v>5</v>
      </c>
      <c r="C46" s="57" t="s">
        <v>128</v>
      </c>
      <c r="D46" s="57">
        <v>1320</v>
      </c>
      <c r="E46" s="57">
        <v>2016</v>
      </c>
    </row>
    <row r="47" spans="2:5" x14ac:dyDescent="0.25">
      <c r="B47" s="57" t="s">
        <v>5</v>
      </c>
      <c r="C47" s="57" t="s">
        <v>128</v>
      </c>
      <c r="D47" s="57">
        <v>2258</v>
      </c>
      <c r="E47" s="57">
        <v>2010</v>
      </c>
    </row>
    <row r="48" spans="2:5" x14ac:dyDescent="0.25">
      <c r="B48" s="57" t="s">
        <v>6</v>
      </c>
      <c r="C48" s="57" t="s">
        <v>128</v>
      </c>
      <c r="D48" s="57">
        <v>2292</v>
      </c>
      <c r="E48" s="57">
        <v>2016</v>
      </c>
    </row>
    <row r="49" spans="2:5" x14ac:dyDescent="0.25">
      <c r="B49" s="57" t="s">
        <v>6</v>
      </c>
      <c r="C49" s="57" t="s">
        <v>128</v>
      </c>
      <c r="D49" s="57">
        <v>2569</v>
      </c>
      <c r="E49" s="57">
        <v>2010</v>
      </c>
    </row>
    <row r="50" spans="2:5" x14ac:dyDescent="0.25">
      <c r="B50" s="57" t="s">
        <v>7</v>
      </c>
      <c r="C50" s="57" t="s">
        <v>25</v>
      </c>
      <c r="D50" s="57">
        <v>1245</v>
      </c>
      <c r="E50" s="57">
        <v>2016</v>
      </c>
    </row>
    <row r="51" spans="2:5" x14ac:dyDescent="0.25">
      <c r="B51" s="57" t="s">
        <v>7</v>
      </c>
      <c r="C51" s="57" t="s">
        <v>25</v>
      </c>
      <c r="D51" s="57">
        <v>1403</v>
      </c>
      <c r="E51" s="57">
        <v>2010</v>
      </c>
    </row>
    <row r="52" spans="2:5" x14ac:dyDescent="0.25">
      <c r="B52" s="57" t="s">
        <v>7</v>
      </c>
      <c r="C52" s="57" t="s">
        <v>27</v>
      </c>
      <c r="D52" s="57">
        <v>1121</v>
      </c>
      <c r="E52" s="57">
        <v>2016</v>
      </c>
    </row>
    <row r="53" spans="2:5" x14ac:dyDescent="0.25">
      <c r="B53" s="57" t="s">
        <v>7</v>
      </c>
      <c r="C53" s="57" t="s">
        <v>27</v>
      </c>
      <c r="D53" s="57">
        <v>1329</v>
      </c>
      <c r="E53" s="57">
        <v>2010</v>
      </c>
    </row>
    <row r="54" spans="2:5" x14ac:dyDescent="0.25">
      <c r="B54" s="57" t="s">
        <v>7</v>
      </c>
      <c r="C54" s="57" t="s">
        <v>29</v>
      </c>
      <c r="D54" s="57">
        <v>1994</v>
      </c>
      <c r="E54" s="57">
        <v>2016</v>
      </c>
    </row>
    <row r="55" spans="2:5" x14ac:dyDescent="0.25">
      <c r="B55" s="57" t="s">
        <v>7</v>
      </c>
      <c r="C55" s="57" t="s">
        <v>29</v>
      </c>
      <c r="D55" s="57">
        <v>2390</v>
      </c>
      <c r="E55" s="57">
        <v>2010</v>
      </c>
    </row>
    <row r="56" spans="2:5" x14ac:dyDescent="0.25">
      <c r="B56" s="57" t="s">
        <v>7</v>
      </c>
      <c r="C56" s="57" t="s">
        <v>47</v>
      </c>
      <c r="D56" s="57">
        <v>1909</v>
      </c>
      <c r="E56" s="57">
        <v>2016</v>
      </c>
    </row>
    <row r="57" spans="2:5" x14ac:dyDescent="0.25">
      <c r="B57" s="57" t="s">
        <v>7</v>
      </c>
      <c r="C57" s="57" t="s">
        <v>47</v>
      </c>
      <c r="D57" s="57">
        <v>2156</v>
      </c>
      <c r="E57" s="57">
        <v>2010</v>
      </c>
    </row>
    <row r="58" spans="2:5" x14ac:dyDescent="0.25">
      <c r="B58" s="57" t="s">
        <v>7</v>
      </c>
      <c r="C58" s="57" t="s">
        <v>127</v>
      </c>
      <c r="D58" s="57">
        <v>2256</v>
      </c>
      <c r="E58" s="57">
        <v>2016</v>
      </c>
    </row>
    <row r="59" spans="2:5" x14ac:dyDescent="0.25">
      <c r="B59" s="57" t="s">
        <v>7</v>
      </c>
      <c r="C59" s="57" t="s">
        <v>127</v>
      </c>
      <c r="D59" s="57">
        <v>2354</v>
      </c>
      <c r="E59" s="57">
        <v>2010</v>
      </c>
    </row>
    <row r="60" spans="2:5" x14ac:dyDescent="0.25">
      <c r="B60" s="57" t="s">
        <v>7</v>
      </c>
      <c r="C60" s="57" t="s">
        <v>36</v>
      </c>
      <c r="D60" s="57">
        <v>2184</v>
      </c>
      <c r="E60" s="57">
        <v>2016</v>
      </c>
    </row>
    <row r="61" spans="2:5" x14ac:dyDescent="0.25">
      <c r="B61" s="57" t="s">
        <v>7</v>
      </c>
      <c r="C61" s="57" t="s">
        <v>36</v>
      </c>
      <c r="D61" s="57">
        <v>2507</v>
      </c>
      <c r="E61" s="57">
        <v>2010</v>
      </c>
    </row>
    <row r="62" spans="2:5" x14ac:dyDescent="0.25">
      <c r="B62" s="57" t="s">
        <v>7</v>
      </c>
      <c r="C62" s="57" t="s">
        <v>45</v>
      </c>
      <c r="D62" s="57">
        <v>1870</v>
      </c>
      <c r="E62" s="57">
        <v>2016</v>
      </c>
    </row>
    <row r="63" spans="2:5" x14ac:dyDescent="0.25">
      <c r="B63" s="57" t="s">
        <v>7</v>
      </c>
      <c r="C63" s="57" t="s">
        <v>45</v>
      </c>
      <c r="D63" s="57">
        <v>2289</v>
      </c>
      <c r="E63" s="57">
        <v>2010</v>
      </c>
    </row>
    <row r="64" spans="2:5" x14ac:dyDescent="0.25">
      <c r="B64" s="57" t="s">
        <v>7</v>
      </c>
      <c r="C64" s="57" t="s">
        <v>44</v>
      </c>
      <c r="D64" s="57">
        <v>1827</v>
      </c>
      <c r="E64" s="57">
        <v>2016</v>
      </c>
    </row>
    <row r="65" spans="2:5" x14ac:dyDescent="0.25">
      <c r="B65" s="57" t="s">
        <v>7</v>
      </c>
      <c r="C65" s="57" t="s">
        <v>44</v>
      </c>
      <c r="D65" s="57">
        <v>2264</v>
      </c>
      <c r="E65" s="57">
        <v>2010</v>
      </c>
    </row>
    <row r="66" spans="2:5" x14ac:dyDescent="0.25">
      <c r="B66" s="57" t="s">
        <v>7</v>
      </c>
      <c r="C66" s="57" t="s">
        <v>41</v>
      </c>
      <c r="D66" s="57">
        <v>1775</v>
      </c>
      <c r="E66" s="57">
        <v>2016</v>
      </c>
    </row>
    <row r="67" spans="2:5" x14ac:dyDescent="0.25">
      <c r="B67" s="57" t="s">
        <v>7</v>
      </c>
      <c r="C67" s="57" t="s">
        <v>41</v>
      </c>
      <c r="D67" s="57">
        <v>2265</v>
      </c>
      <c r="E67" s="57">
        <v>2010</v>
      </c>
    </row>
    <row r="68" spans="2:5" x14ac:dyDescent="0.25">
      <c r="B68" s="57" t="s">
        <v>7</v>
      </c>
      <c r="C68" s="57" t="s">
        <v>40</v>
      </c>
      <c r="D68" s="57">
        <v>2097</v>
      </c>
      <c r="E68" s="57">
        <v>2016</v>
      </c>
    </row>
    <row r="69" spans="2:5" x14ac:dyDescent="0.25">
      <c r="B69" s="57" t="s">
        <v>7</v>
      </c>
      <c r="C69" s="57" t="s">
        <v>40</v>
      </c>
      <c r="D69" s="57">
        <v>3295</v>
      </c>
      <c r="E69" s="57">
        <v>2010</v>
      </c>
    </row>
    <row r="70" spans="2:5" x14ac:dyDescent="0.25">
      <c r="B70" s="57" t="s">
        <v>7</v>
      </c>
      <c r="C70" s="57" t="s">
        <v>128</v>
      </c>
      <c r="D70" s="57">
        <v>1884</v>
      </c>
      <c r="E70" s="57">
        <v>2016</v>
      </c>
    </row>
    <row r="71" spans="2:5" x14ac:dyDescent="0.25">
      <c r="B71" s="57" t="s">
        <v>7</v>
      </c>
      <c r="C71" s="57" t="s">
        <v>128</v>
      </c>
      <c r="D71" s="57">
        <v>2489</v>
      </c>
      <c r="E71" s="57">
        <v>2010</v>
      </c>
    </row>
    <row r="76" spans="2:5" x14ac:dyDescent="0.25">
      <c r="B76" s="57" t="s">
        <v>395</v>
      </c>
    </row>
  </sheetData>
  <pageMargins left="0.7" right="0.7" top="0.75" bottom="0.75" header="0.3" footer="0.3"/>
  <pageSetup paperSize="9" orientation="portrait" r:id="rId1"/>
  <drawing r:id="rId2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34"/>
  <sheetViews>
    <sheetView showGridLines="0" zoomScale="55" zoomScaleNormal="55" workbookViewId="0">
      <selection sqref="A1:XFD1"/>
    </sheetView>
  </sheetViews>
  <sheetFormatPr defaultColWidth="8.88671875" defaultRowHeight="13.8" x14ac:dyDescent="0.25"/>
  <cols>
    <col min="1" max="16384" width="8.88671875" style="57"/>
  </cols>
  <sheetData>
    <row r="3" spans="2:5" x14ac:dyDescent="0.25">
      <c r="B3" s="57" t="s">
        <v>139</v>
      </c>
    </row>
    <row r="6" spans="2:5" x14ac:dyDescent="0.25">
      <c r="B6" s="57" t="s">
        <v>88</v>
      </c>
      <c r="C6" s="57" t="s">
        <v>3</v>
      </c>
      <c r="D6" s="57" t="s">
        <v>2</v>
      </c>
      <c r="E6" s="57" t="s">
        <v>54</v>
      </c>
    </row>
    <row r="7" spans="2:5" x14ac:dyDescent="0.25">
      <c r="B7" s="57" t="s">
        <v>25</v>
      </c>
      <c r="C7" s="57" t="s">
        <v>130</v>
      </c>
      <c r="D7" s="57">
        <v>2010</v>
      </c>
      <c r="E7" s="62">
        <v>4.9628057000000003E-2</v>
      </c>
    </row>
    <row r="8" spans="2:5" x14ac:dyDescent="0.25">
      <c r="B8" s="57" t="s">
        <v>25</v>
      </c>
      <c r="C8" s="57" t="s">
        <v>131</v>
      </c>
      <c r="D8" s="57">
        <v>2010</v>
      </c>
      <c r="E8" s="62">
        <v>7.6615133000000002E-2</v>
      </c>
    </row>
    <row r="9" spans="2:5" x14ac:dyDescent="0.25">
      <c r="B9" s="57" t="s">
        <v>25</v>
      </c>
      <c r="C9" s="57" t="s">
        <v>132</v>
      </c>
      <c r="D9" s="57">
        <v>2010</v>
      </c>
      <c r="E9" s="62">
        <v>0.84460590199999996</v>
      </c>
    </row>
    <row r="10" spans="2:5" x14ac:dyDescent="0.25">
      <c r="B10" s="57" t="s">
        <v>25</v>
      </c>
      <c r="C10" s="57" t="s">
        <v>133</v>
      </c>
      <c r="D10" s="57">
        <v>2010</v>
      </c>
      <c r="E10" s="62">
        <v>1.9905778999999998E-2</v>
      </c>
    </row>
    <row r="11" spans="2:5" x14ac:dyDescent="0.25">
      <c r="B11" s="57" t="s">
        <v>25</v>
      </c>
      <c r="C11" s="57" t="s">
        <v>134</v>
      </c>
      <c r="D11" s="57">
        <v>2010</v>
      </c>
      <c r="E11" s="62">
        <v>9.2451289999999995E-3</v>
      </c>
    </row>
    <row r="12" spans="2:5" x14ac:dyDescent="0.25">
      <c r="B12" s="57" t="s">
        <v>25</v>
      </c>
      <c r="C12" s="57" t="s">
        <v>130</v>
      </c>
      <c r="D12" s="57">
        <v>2011</v>
      </c>
      <c r="E12" s="62">
        <v>0.233310666</v>
      </c>
    </row>
    <row r="13" spans="2:5" x14ac:dyDescent="0.25">
      <c r="B13" s="57" t="s">
        <v>25</v>
      </c>
      <c r="C13" s="57" t="s">
        <v>131</v>
      </c>
      <c r="D13" s="57">
        <v>2011</v>
      </c>
      <c r="E13" s="62">
        <v>3.2648425000000002E-2</v>
      </c>
    </row>
    <row r="14" spans="2:5" x14ac:dyDescent="0.25">
      <c r="B14" s="57" t="s">
        <v>25</v>
      </c>
      <c r="C14" s="57" t="s">
        <v>132</v>
      </c>
      <c r="D14" s="57">
        <v>2011</v>
      </c>
      <c r="E14" s="62">
        <v>0.66475283799999996</v>
      </c>
    </row>
    <row r="15" spans="2:5" x14ac:dyDescent="0.25">
      <c r="B15" s="57" t="s">
        <v>25</v>
      </c>
      <c r="C15" s="57" t="s">
        <v>133</v>
      </c>
      <c r="D15" s="57">
        <v>2011</v>
      </c>
      <c r="E15" s="62">
        <v>2.3400000000000001E-2</v>
      </c>
    </row>
    <row r="16" spans="2:5" x14ac:dyDescent="0.25">
      <c r="B16" s="57" t="s">
        <v>25</v>
      </c>
      <c r="C16" s="57" t="s">
        <v>134</v>
      </c>
      <c r="D16" s="57">
        <v>2011</v>
      </c>
      <c r="E16" s="62">
        <v>4.5888071000000002E-2</v>
      </c>
    </row>
    <row r="17" spans="2:5" x14ac:dyDescent="0.25">
      <c r="B17" s="57" t="s">
        <v>25</v>
      </c>
      <c r="C17" s="57" t="s">
        <v>130</v>
      </c>
      <c r="D17" s="57">
        <v>2012</v>
      </c>
      <c r="E17" s="62">
        <v>0.14610000000000001</v>
      </c>
    </row>
    <row r="18" spans="2:5" x14ac:dyDescent="0.25">
      <c r="B18" s="57" t="s">
        <v>25</v>
      </c>
      <c r="C18" s="57" t="s">
        <v>131</v>
      </c>
      <c r="D18" s="57">
        <v>2012</v>
      </c>
      <c r="E18" s="62">
        <v>0.05</v>
      </c>
    </row>
    <row r="19" spans="2:5" x14ac:dyDescent="0.25">
      <c r="B19" s="57" t="s">
        <v>25</v>
      </c>
      <c r="C19" s="57" t="s">
        <v>132</v>
      </c>
      <c r="D19" s="57">
        <v>2012</v>
      </c>
      <c r="E19" s="62">
        <v>0.75</v>
      </c>
    </row>
    <row r="20" spans="2:5" x14ac:dyDescent="0.25">
      <c r="B20" s="57" t="s">
        <v>25</v>
      </c>
      <c r="C20" s="57" t="s">
        <v>133</v>
      </c>
      <c r="D20" s="57">
        <v>2012</v>
      </c>
      <c r="E20" s="62">
        <v>2.1100000000000001E-2</v>
      </c>
    </row>
    <row r="21" spans="2:5" x14ac:dyDescent="0.25">
      <c r="B21" s="57" t="s">
        <v>25</v>
      </c>
      <c r="C21" s="57" t="s">
        <v>134</v>
      </c>
      <c r="D21" s="57">
        <v>2012</v>
      </c>
      <c r="E21" s="62">
        <v>3.2800000000000003E-2</v>
      </c>
    </row>
    <row r="22" spans="2:5" x14ac:dyDescent="0.25">
      <c r="B22" s="57" t="s">
        <v>25</v>
      </c>
      <c r="C22" s="57" t="s">
        <v>130</v>
      </c>
      <c r="D22" s="57">
        <v>2013</v>
      </c>
      <c r="E22" s="62">
        <v>0.13400000000000001</v>
      </c>
    </row>
    <row r="23" spans="2:5" x14ac:dyDescent="0.25">
      <c r="B23" s="57" t="s">
        <v>25</v>
      </c>
      <c r="C23" s="57" t="s">
        <v>131</v>
      </c>
      <c r="D23" s="57">
        <v>2013</v>
      </c>
      <c r="E23" s="62">
        <v>4.4999999999999998E-2</v>
      </c>
    </row>
    <row r="24" spans="2:5" x14ac:dyDescent="0.25">
      <c r="B24" s="57" t="s">
        <v>25</v>
      </c>
      <c r="C24" s="57" t="s">
        <v>132</v>
      </c>
      <c r="D24" s="57">
        <v>2013</v>
      </c>
      <c r="E24" s="62">
        <v>0.75</v>
      </c>
    </row>
    <row r="25" spans="2:5" x14ac:dyDescent="0.25">
      <c r="B25" s="57" t="s">
        <v>25</v>
      </c>
      <c r="C25" s="57" t="s">
        <v>133</v>
      </c>
      <c r="D25" s="57">
        <v>2013</v>
      </c>
      <c r="E25" s="62">
        <v>1.4999999999999999E-2</v>
      </c>
    </row>
    <row r="26" spans="2:5" x14ac:dyDescent="0.25">
      <c r="B26" s="57" t="s">
        <v>25</v>
      </c>
      <c r="C26" s="57" t="s">
        <v>134</v>
      </c>
      <c r="D26" s="57">
        <v>2013</v>
      </c>
      <c r="E26" s="62">
        <v>5.6000000000000001E-2</v>
      </c>
    </row>
    <row r="27" spans="2:5" x14ac:dyDescent="0.25">
      <c r="B27" s="57" t="s">
        <v>25</v>
      </c>
      <c r="C27" s="57" t="s">
        <v>130</v>
      </c>
      <c r="D27" s="57">
        <v>2014</v>
      </c>
      <c r="E27" s="62">
        <v>0.13</v>
      </c>
    </row>
    <row r="28" spans="2:5" x14ac:dyDescent="0.25">
      <c r="B28" s="57" t="s">
        <v>25</v>
      </c>
      <c r="C28" s="57" t="s">
        <v>131</v>
      </c>
      <c r="D28" s="57">
        <v>2014</v>
      </c>
      <c r="E28" s="62">
        <v>3.5000000000000003E-2</v>
      </c>
    </row>
    <row r="29" spans="2:5" x14ac:dyDescent="0.25">
      <c r="B29" s="57" t="s">
        <v>25</v>
      </c>
      <c r="C29" s="57" t="s">
        <v>132</v>
      </c>
      <c r="D29" s="57">
        <v>2014</v>
      </c>
      <c r="E29" s="62">
        <v>0.72</v>
      </c>
    </row>
    <row r="30" spans="2:5" x14ac:dyDescent="0.25">
      <c r="B30" s="57" t="s">
        <v>25</v>
      </c>
      <c r="C30" s="57" t="s">
        <v>133</v>
      </c>
      <c r="D30" s="57">
        <v>2014</v>
      </c>
      <c r="E30" s="62">
        <v>0.02</v>
      </c>
    </row>
    <row r="31" spans="2:5" x14ac:dyDescent="0.25">
      <c r="B31" s="57" t="s">
        <v>25</v>
      </c>
      <c r="C31" s="57" t="s">
        <v>134</v>
      </c>
      <c r="D31" s="57">
        <v>2014</v>
      </c>
      <c r="E31" s="62">
        <v>9.5000000000000001E-2</v>
      </c>
    </row>
    <row r="32" spans="2:5" x14ac:dyDescent="0.25">
      <c r="B32" s="57" t="s">
        <v>27</v>
      </c>
      <c r="C32" s="57" t="s">
        <v>134</v>
      </c>
      <c r="D32" s="57">
        <v>2009</v>
      </c>
      <c r="E32" s="62">
        <v>6.2100000000000002E-2</v>
      </c>
    </row>
    <row r="33" spans="2:5" x14ac:dyDescent="0.25">
      <c r="B33" s="57" t="s">
        <v>27</v>
      </c>
      <c r="C33" s="57" t="s">
        <v>134</v>
      </c>
      <c r="D33" s="57">
        <v>2010</v>
      </c>
      <c r="E33" s="62">
        <v>4.65E-2</v>
      </c>
    </row>
    <row r="34" spans="2:5" x14ac:dyDescent="0.25">
      <c r="B34" s="57" t="s">
        <v>27</v>
      </c>
      <c r="C34" s="57" t="s">
        <v>134</v>
      </c>
      <c r="D34" s="57">
        <v>2011</v>
      </c>
      <c r="E34" s="62">
        <v>4.6199999999999998E-2</v>
      </c>
    </row>
    <row r="35" spans="2:5" x14ac:dyDescent="0.25">
      <c r="B35" s="57" t="s">
        <v>27</v>
      </c>
      <c r="C35" s="57" t="s">
        <v>134</v>
      </c>
      <c r="D35" s="57">
        <v>2012</v>
      </c>
      <c r="E35" s="62">
        <v>5.0999999999999997E-2</v>
      </c>
    </row>
    <row r="36" spans="2:5" x14ac:dyDescent="0.25">
      <c r="B36" s="57" t="s">
        <v>27</v>
      </c>
      <c r="C36" s="57" t="s">
        <v>134</v>
      </c>
      <c r="D36" s="57">
        <v>2013</v>
      </c>
      <c r="E36" s="62">
        <v>4.7100000000000003E-2</v>
      </c>
    </row>
    <row r="37" spans="2:5" x14ac:dyDescent="0.25">
      <c r="B37" s="57" t="s">
        <v>27</v>
      </c>
      <c r="C37" s="57" t="s">
        <v>134</v>
      </c>
      <c r="D37" s="57">
        <v>2014</v>
      </c>
      <c r="E37" s="62">
        <v>5.5800000000000002E-2</v>
      </c>
    </row>
    <row r="38" spans="2:5" x14ac:dyDescent="0.25">
      <c r="B38" s="57" t="s">
        <v>27</v>
      </c>
      <c r="C38" s="57" t="s">
        <v>134</v>
      </c>
      <c r="D38" s="57">
        <v>2015</v>
      </c>
      <c r="E38" s="62">
        <v>5.5E-2</v>
      </c>
    </row>
    <row r="39" spans="2:5" x14ac:dyDescent="0.25">
      <c r="B39" s="57" t="s">
        <v>27</v>
      </c>
      <c r="C39" s="57" t="s">
        <v>134</v>
      </c>
      <c r="D39" s="57">
        <v>2016</v>
      </c>
      <c r="E39" s="62">
        <v>4.8500000000000001E-2</v>
      </c>
    </row>
    <row r="40" spans="2:5" x14ac:dyDescent="0.25">
      <c r="B40" s="57" t="s">
        <v>27</v>
      </c>
      <c r="C40" s="57" t="s">
        <v>130</v>
      </c>
      <c r="D40" s="57">
        <v>2009</v>
      </c>
      <c r="E40" s="62">
        <v>7.6999999999999999E-2</v>
      </c>
    </row>
    <row r="41" spans="2:5" x14ac:dyDescent="0.25">
      <c r="B41" s="57" t="s">
        <v>27</v>
      </c>
      <c r="C41" s="57" t="s">
        <v>130</v>
      </c>
      <c r="D41" s="57">
        <v>2010</v>
      </c>
      <c r="E41" s="62">
        <v>0.1187</v>
      </c>
    </row>
    <row r="42" spans="2:5" x14ac:dyDescent="0.25">
      <c r="B42" s="57" t="s">
        <v>27</v>
      </c>
      <c r="C42" s="57" t="s">
        <v>130</v>
      </c>
      <c r="D42" s="57">
        <v>2011</v>
      </c>
      <c r="E42" s="62">
        <v>9.1499999999999998E-2</v>
      </c>
    </row>
    <row r="43" spans="2:5" x14ac:dyDescent="0.25">
      <c r="B43" s="57" t="s">
        <v>27</v>
      </c>
      <c r="C43" s="57" t="s">
        <v>130</v>
      </c>
      <c r="D43" s="57">
        <v>2012</v>
      </c>
      <c r="E43" s="62">
        <v>9.5500000000000002E-2</v>
      </c>
    </row>
    <row r="44" spans="2:5" x14ac:dyDescent="0.25">
      <c r="B44" s="57" t="s">
        <v>27</v>
      </c>
      <c r="C44" s="57" t="s">
        <v>130</v>
      </c>
      <c r="D44" s="57">
        <v>2013</v>
      </c>
      <c r="E44" s="62">
        <v>8.7099999999999997E-2</v>
      </c>
    </row>
    <row r="45" spans="2:5" x14ac:dyDescent="0.25">
      <c r="B45" s="57" t="s">
        <v>27</v>
      </c>
      <c r="C45" s="57" t="s">
        <v>130</v>
      </c>
      <c r="D45" s="57">
        <v>2014</v>
      </c>
      <c r="E45" s="62">
        <v>8.9800000000000005E-2</v>
      </c>
    </row>
    <row r="46" spans="2:5" x14ac:dyDescent="0.25">
      <c r="B46" s="57" t="s">
        <v>27</v>
      </c>
      <c r="C46" s="57" t="s">
        <v>130</v>
      </c>
      <c r="D46" s="57">
        <v>2015</v>
      </c>
      <c r="E46" s="62">
        <v>9.4799999999999995E-2</v>
      </c>
    </row>
    <row r="47" spans="2:5" x14ac:dyDescent="0.25">
      <c r="B47" s="57" t="s">
        <v>27</v>
      </c>
      <c r="C47" s="57" t="s">
        <v>130</v>
      </c>
      <c r="D47" s="57">
        <v>2016</v>
      </c>
      <c r="E47" s="62">
        <v>0.1053</v>
      </c>
    </row>
    <row r="48" spans="2:5" x14ac:dyDescent="0.25">
      <c r="B48" s="57" t="s">
        <v>27</v>
      </c>
      <c r="C48" s="57" t="s">
        <v>131</v>
      </c>
      <c r="D48" s="57">
        <v>2009</v>
      </c>
      <c r="E48" s="62">
        <v>6.0999999999999999E-2</v>
      </c>
    </row>
    <row r="49" spans="2:5" x14ac:dyDescent="0.25">
      <c r="B49" s="57" t="s">
        <v>27</v>
      </c>
      <c r="C49" s="57" t="s">
        <v>131</v>
      </c>
      <c r="D49" s="57">
        <v>2010</v>
      </c>
      <c r="E49" s="62">
        <v>6.3600000000000004E-2</v>
      </c>
    </row>
    <row r="50" spans="2:5" x14ac:dyDescent="0.25">
      <c r="B50" s="57" t="s">
        <v>27</v>
      </c>
      <c r="C50" s="57" t="s">
        <v>131</v>
      </c>
      <c r="D50" s="57">
        <v>2011</v>
      </c>
      <c r="E50" s="62">
        <v>5.8400000000000001E-2</v>
      </c>
    </row>
    <row r="51" spans="2:5" x14ac:dyDescent="0.25">
      <c r="B51" s="57" t="s">
        <v>27</v>
      </c>
      <c r="C51" s="57" t="s">
        <v>131</v>
      </c>
      <c r="D51" s="57">
        <v>2012</v>
      </c>
      <c r="E51" s="62">
        <v>5.9499999999999997E-2</v>
      </c>
    </row>
    <row r="52" spans="2:5" x14ac:dyDescent="0.25">
      <c r="B52" s="57" t="s">
        <v>27</v>
      </c>
      <c r="C52" s="57" t="s">
        <v>131</v>
      </c>
      <c r="D52" s="57">
        <v>2013</v>
      </c>
      <c r="E52" s="62">
        <v>6.7000000000000004E-2</v>
      </c>
    </row>
    <row r="53" spans="2:5" x14ac:dyDescent="0.25">
      <c r="B53" s="57" t="s">
        <v>27</v>
      </c>
      <c r="C53" s="57" t="s">
        <v>131</v>
      </c>
      <c r="D53" s="57">
        <v>2014</v>
      </c>
      <c r="E53" s="62">
        <v>3.8399999999999997E-2</v>
      </c>
    </row>
    <row r="54" spans="2:5" x14ac:dyDescent="0.25">
      <c r="B54" s="57" t="s">
        <v>27</v>
      </c>
      <c r="C54" s="57" t="s">
        <v>131</v>
      </c>
      <c r="D54" s="57">
        <v>2015</v>
      </c>
      <c r="E54" s="62">
        <v>4.9599999999999998E-2</v>
      </c>
    </row>
    <row r="55" spans="2:5" x14ac:dyDescent="0.25">
      <c r="B55" s="57" t="s">
        <v>27</v>
      </c>
      <c r="C55" s="57" t="s">
        <v>131</v>
      </c>
      <c r="D55" s="57">
        <v>2016</v>
      </c>
      <c r="E55" s="62">
        <v>4.3200000000000002E-2</v>
      </c>
    </row>
    <row r="56" spans="2:5" x14ac:dyDescent="0.25">
      <c r="B56" s="57" t="s">
        <v>27</v>
      </c>
      <c r="C56" s="57" t="s">
        <v>132</v>
      </c>
      <c r="D56" s="57">
        <v>2009</v>
      </c>
      <c r="E56" s="62">
        <v>0.76859999999999995</v>
      </c>
    </row>
    <row r="57" spans="2:5" x14ac:dyDescent="0.25">
      <c r="B57" s="57" t="s">
        <v>27</v>
      </c>
      <c r="C57" s="57" t="s">
        <v>132</v>
      </c>
      <c r="D57" s="57">
        <v>2010</v>
      </c>
      <c r="E57" s="62">
        <v>0.74939999999999996</v>
      </c>
    </row>
    <row r="58" spans="2:5" x14ac:dyDescent="0.25">
      <c r="B58" s="57" t="s">
        <v>27</v>
      </c>
      <c r="C58" s="57" t="s">
        <v>132</v>
      </c>
      <c r="D58" s="57">
        <v>2011</v>
      </c>
      <c r="E58" s="62">
        <v>0.78159999999999996</v>
      </c>
    </row>
    <row r="59" spans="2:5" x14ac:dyDescent="0.25">
      <c r="B59" s="57" t="s">
        <v>27</v>
      </c>
      <c r="C59" s="57" t="s">
        <v>132</v>
      </c>
      <c r="D59" s="57">
        <v>2012</v>
      </c>
      <c r="E59" s="62">
        <v>0.77439999999999998</v>
      </c>
    </row>
    <row r="60" spans="2:5" x14ac:dyDescent="0.25">
      <c r="B60" s="57" t="s">
        <v>27</v>
      </c>
      <c r="C60" s="57" t="s">
        <v>132</v>
      </c>
      <c r="D60" s="57">
        <v>2013</v>
      </c>
      <c r="E60" s="62">
        <v>0.76910000000000001</v>
      </c>
    </row>
    <row r="61" spans="2:5" x14ac:dyDescent="0.25">
      <c r="B61" s="57" t="s">
        <v>27</v>
      </c>
      <c r="C61" s="57" t="s">
        <v>132</v>
      </c>
      <c r="D61" s="57">
        <v>2014</v>
      </c>
      <c r="E61" s="62">
        <v>0.79449999999999998</v>
      </c>
    </row>
    <row r="62" spans="2:5" x14ac:dyDescent="0.25">
      <c r="B62" s="57" t="s">
        <v>27</v>
      </c>
      <c r="C62" s="57" t="s">
        <v>132</v>
      </c>
      <c r="D62" s="57">
        <v>2015</v>
      </c>
      <c r="E62" s="62">
        <v>0.77380000000000004</v>
      </c>
    </row>
    <row r="63" spans="2:5" x14ac:dyDescent="0.25">
      <c r="B63" s="57" t="s">
        <v>27</v>
      </c>
      <c r="C63" s="57" t="s">
        <v>132</v>
      </c>
      <c r="D63" s="57">
        <v>2016</v>
      </c>
      <c r="E63" s="62">
        <v>0.76639999999999997</v>
      </c>
    </row>
    <row r="64" spans="2:5" x14ac:dyDescent="0.25">
      <c r="B64" s="57" t="s">
        <v>27</v>
      </c>
      <c r="C64" s="57" t="s">
        <v>133</v>
      </c>
      <c r="D64" s="57">
        <v>2009</v>
      </c>
      <c r="E64" s="62">
        <v>3.1300000000000001E-2</v>
      </c>
    </row>
    <row r="65" spans="2:5" x14ac:dyDescent="0.25">
      <c r="B65" s="57" t="s">
        <v>27</v>
      </c>
      <c r="C65" s="57" t="s">
        <v>133</v>
      </c>
      <c r="D65" s="57">
        <v>2010</v>
      </c>
      <c r="E65" s="62">
        <v>2.18E-2</v>
      </c>
    </row>
    <row r="66" spans="2:5" x14ac:dyDescent="0.25">
      <c r="B66" s="57" t="s">
        <v>27</v>
      </c>
      <c r="C66" s="57" t="s">
        <v>133</v>
      </c>
      <c r="D66" s="57">
        <v>2011</v>
      </c>
      <c r="E66" s="62">
        <v>2.23E-2</v>
      </c>
    </row>
    <row r="67" spans="2:5" x14ac:dyDescent="0.25">
      <c r="B67" s="57" t="s">
        <v>27</v>
      </c>
      <c r="C67" s="57" t="s">
        <v>133</v>
      </c>
      <c r="D67" s="57">
        <v>2012</v>
      </c>
      <c r="E67" s="62">
        <v>1.9599999999999999E-2</v>
      </c>
    </row>
    <row r="68" spans="2:5" x14ac:dyDescent="0.25">
      <c r="B68" s="57" t="s">
        <v>27</v>
      </c>
      <c r="C68" s="57" t="s">
        <v>133</v>
      </c>
      <c r="D68" s="57">
        <v>2013</v>
      </c>
      <c r="E68" s="62">
        <v>2.9700000000000001E-2</v>
      </c>
    </row>
    <row r="69" spans="2:5" x14ac:dyDescent="0.25">
      <c r="B69" s="57" t="s">
        <v>27</v>
      </c>
      <c r="C69" s="57" t="s">
        <v>133</v>
      </c>
      <c r="D69" s="57">
        <v>2014</v>
      </c>
      <c r="E69" s="62">
        <v>2.1499999999999998E-2</v>
      </c>
    </row>
    <row r="70" spans="2:5" x14ac:dyDescent="0.25">
      <c r="B70" s="57" t="s">
        <v>27</v>
      </c>
      <c r="C70" s="57" t="s">
        <v>133</v>
      </c>
      <c r="D70" s="57">
        <v>2015</v>
      </c>
      <c r="E70" s="62">
        <v>2.6800000000000001E-2</v>
      </c>
    </row>
    <row r="71" spans="2:5" x14ac:dyDescent="0.25">
      <c r="B71" s="57" t="s">
        <v>27</v>
      </c>
      <c r="C71" s="57" t="s">
        <v>133</v>
      </c>
      <c r="D71" s="57">
        <v>2016</v>
      </c>
      <c r="E71" s="62">
        <v>3.6600000000000001E-2</v>
      </c>
    </row>
    <row r="72" spans="2:5" x14ac:dyDescent="0.25">
      <c r="B72" s="57" t="s">
        <v>135</v>
      </c>
      <c r="C72" s="57" t="s">
        <v>130</v>
      </c>
      <c r="D72" s="57">
        <v>2010</v>
      </c>
      <c r="E72" s="62">
        <v>0.1028</v>
      </c>
    </row>
    <row r="73" spans="2:5" x14ac:dyDescent="0.25">
      <c r="B73" s="57" t="s">
        <v>135</v>
      </c>
      <c r="C73" s="57" t="s">
        <v>130</v>
      </c>
      <c r="D73" s="57">
        <v>2011</v>
      </c>
      <c r="E73" s="62">
        <v>7.5899999999999995E-2</v>
      </c>
    </row>
    <row r="74" spans="2:5" x14ac:dyDescent="0.25">
      <c r="B74" s="57" t="s">
        <v>135</v>
      </c>
      <c r="C74" s="57" t="s">
        <v>130</v>
      </c>
      <c r="D74" s="57">
        <v>2012</v>
      </c>
      <c r="E74" s="62">
        <v>0.1067</v>
      </c>
    </row>
    <row r="75" spans="2:5" x14ac:dyDescent="0.25">
      <c r="B75" s="57" t="s">
        <v>135</v>
      </c>
      <c r="C75" s="57" t="s">
        <v>130</v>
      </c>
      <c r="D75" s="57">
        <v>2013</v>
      </c>
      <c r="E75" s="62">
        <v>0.10778</v>
      </c>
    </row>
    <row r="76" spans="2:5" x14ac:dyDescent="0.25">
      <c r="B76" s="57" t="s">
        <v>135</v>
      </c>
      <c r="C76" s="57" t="s">
        <v>130</v>
      </c>
      <c r="D76" s="57">
        <v>2014</v>
      </c>
      <c r="E76" s="62">
        <v>0.1454</v>
      </c>
    </row>
    <row r="77" spans="2:5" x14ac:dyDescent="0.25">
      <c r="B77" s="57" t="s">
        <v>135</v>
      </c>
      <c r="C77" s="57" t="s">
        <v>130</v>
      </c>
      <c r="D77" s="57">
        <v>2015</v>
      </c>
      <c r="E77" s="62">
        <v>0.15260000000000001</v>
      </c>
    </row>
    <row r="78" spans="2:5" x14ac:dyDescent="0.25">
      <c r="B78" s="57" t="s">
        <v>135</v>
      </c>
      <c r="C78" s="57" t="s">
        <v>133</v>
      </c>
      <c r="D78" s="57">
        <v>2010</v>
      </c>
      <c r="E78" s="62">
        <v>1.24E-2</v>
      </c>
    </row>
    <row r="79" spans="2:5" x14ac:dyDescent="0.25">
      <c r="B79" s="57" t="s">
        <v>135</v>
      </c>
      <c r="C79" s="57" t="s">
        <v>133</v>
      </c>
      <c r="D79" s="57">
        <v>2011</v>
      </c>
      <c r="E79" s="62">
        <v>1.5599999999999999E-2</v>
      </c>
    </row>
    <row r="80" spans="2:5" x14ac:dyDescent="0.25">
      <c r="B80" s="57" t="s">
        <v>135</v>
      </c>
      <c r="C80" s="57" t="s">
        <v>133</v>
      </c>
      <c r="D80" s="57">
        <v>2012</v>
      </c>
      <c r="E80" s="62">
        <v>1.2699999999999999E-2</v>
      </c>
    </row>
    <row r="81" spans="2:5" x14ac:dyDescent="0.25">
      <c r="B81" s="57" t="s">
        <v>135</v>
      </c>
      <c r="C81" s="57" t="s">
        <v>133</v>
      </c>
      <c r="D81" s="57">
        <v>2013</v>
      </c>
      <c r="E81" s="62">
        <v>9.2200000000000008E-3</v>
      </c>
    </row>
    <row r="82" spans="2:5" x14ac:dyDescent="0.25">
      <c r="B82" s="57" t="s">
        <v>135</v>
      </c>
      <c r="C82" s="57" t="s">
        <v>133</v>
      </c>
      <c r="D82" s="57">
        <v>2014</v>
      </c>
      <c r="E82" s="62">
        <v>8.0000000000000002E-3</v>
      </c>
    </row>
    <row r="83" spans="2:5" x14ac:dyDescent="0.25">
      <c r="B83" s="57" t="s">
        <v>135</v>
      </c>
      <c r="C83" s="57" t="s">
        <v>133</v>
      </c>
      <c r="D83" s="57">
        <v>2015</v>
      </c>
      <c r="E83" s="62">
        <v>8.5000000000000006E-3</v>
      </c>
    </row>
    <row r="84" spans="2:5" x14ac:dyDescent="0.25">
      <c r="B84" s="57" t="s">
        <v>135</v>
      </c>
      <c r="C84" s="57" t="s">
        <v>131</v>
      </c>
      <c r="D84" s="57">
        <v>2010</v>
      </c>
      <c r="E84" s="62">
        <v>9.5299999999999996E-2</v>
      </c>
    </row>
    <row r="85" spans="2:5" x14ac:dyDescent="0.25">
      <c r="B85" s="57" t="s">
        <v>135</v>
      </c>
      <c r="C85" s="57" t="s">
        <v>131</v>
      </c>
      <c r="D85" s="57">
        <v>2011</v>
      </c>
      <c r="E85" s="62">
        <v>9.2100000000000001E-2</v>
      </c>
    </row>
    <row r="86" spans="2:5" x14ac:dyDescent="0.25">
      <c r="B86" s="57" t="s">
        <v>135</v>
      </c>
      <c r="C86" s="57" t="s">
        <v>131</v>
      </c>
      <c r="D86" s="57">
        <v>2012</v>
      </c>
      <c r="E86" s="62">
        <v>8.77E-2</v>
      </c>
    </row>
    <row r="87" spans="2:5" x14ac:dyDescent="0.25">
      <c r="B87" s="57" t="s">
        <v>135</v>
      </c>
      <c r="C87" s="57" t="s">
        <v>131</v>
      </c>
      <c r="D87" s="57">
        <v>2013</v>
      </c>
      <c r="E87" s="62">
        <v>0.1119</v>
      </c>
    </row>
    <row r="88" spans="2:5" x14ac:dyDescent="0.25">
      <c r="B88" s="57" t="s">
        <v>135</v>
      </c>
      <c r="C88" s="57" t="s">
        <v>131</v>
      </c>
      <c r="D88" s="57">
        <v>2014</v>
      </c>
      <c r="E88" s="62">
        <v>8.9399999999999993E-2</v>
      </c>
    </row>
    <row r="89" spans="2:5" x14ac:dyDescent="0.25">
      <c r="B89" s="57" t="s">
        <v>135</v>
      </c>
      <c r="C89" s="57" t="s">
        <v>131</v>
      </c>
      <c r="D89" s="57">
        <v>2015</v>
      </c>
      <c r="E89" s="62">
        <v>9.4299999999999995E-2</v>
      </c>
    </row>
    <row r="90" spans="2:5" x14ac:dyDescent="0.25">
      <c r="B90" s="57" t="s">
        <v>135</v>
      </c>
      <c r="C90" s="57" t="s">
        <v>132</v>
      </c>
      <c r="D90" s="57">
        <v>2010</v>
      </c>
      <c r="E90" s="62">
        <v>0.73119999999999996</v>
      </c>
    </row>
    <row r="91" spans="2:5" x14ac:dyDescent="0.25">
      <c r="B91" s="57" t="s">
        <v>135</v>
      </c>
      <c r="C91" s="57" t="s">
        <v>132</v>
      </c>
      <c r="D91" s="57">
        <v>2011</v>
      </c>
      <c r="E91" s="62">
        <v>0.76139999999999997</v>
      </c>
    </row>
    <row r="92" spans="2:5" x14ac:dyDescent="0.25">
      <c r="B92" s="57" t="s">
        <v>135</v>
      </c>
      <c r="C92" s="57" t="s">
        <v>132</v>
      </c>
      <c r="D92" s="57">
        <v>2012</v>
      </c>
      <c r="E92" s="62">
        <v>0.73240000000000005</v>
      </c>
    </row>
    <row r="93" spans="2:5" x14ac:dyDescent="0.25">
      <c r="B93" s="57" t="s">
        <v>135</v>
      </c>
      <c r="C93" s="57" t="s">
        <v>132</v>
      </c>
      <c r="D93" s="57">
        <v>2013</v>
      </c>
      <c r="E93" s="62">
        <v>0.72740000000000005</v>
      </c>
    </row>
    <row r="94" spans="2:5" x14ac:dyDescent="0.25">
      <c r="B94" s="57" t="s">
        <v>135</v>
      </c>
      <c r="C94" s="57" t="s">
        <v>132</v>
      </c>
      <c r="D94" s="57">
        <v>2014</v>
      </c>
      <c r="E94" s="62">
        <v>0.73719999999999997</v>
      </c>
    </row>
    <row r="95" spans="2:5" x14ac:dyDescent="0.25">
      <c r="B95" s="57" t="s">
        <v>135</v>
      </c>
      <c r="C95" s="57" t="s">
        <v>132</v>
      </c>
      <c r="D95" s="57">
        <v>2015</v>
      </c>
      <c r="E95" s="62">
        <v>0.7298</v>
      </c>
    </row>
    <row r="96" spans="2:5" x14ac:dyDescent="0.25">
      <c r="B96" s="57" t="s">
        <v>135</v>
      </c>
      <c r="C96" s="57" t="s">
        <v>134</v>
      </c>
      <c r="D96" s="57">
        <v>2010</v>
      </c>
      <c r="E96" s="62">
        <v>5.8299999999999998E-2</v>
      </c>
    </row>
    <row r="97" spans="2:5" x14ac:dyDescent="0.25">
      <c r="B97" s="57" t="s">
        <v>135</v>
      </c>
      <c r="C97" s="57" t="s">
        <v>134</v>
      </c>
      <c r="D97" s="57">
        <v>2011</v>
      </c>
      <c r="E97" s="62">
        <v>5.5E-2</v>
      </c>
    </row>
    <row r="98" spans="2:5" x14ac:dyDescent="0.25">
      <c r="B98" s="57" t="s">
        <v>135</v>
      </c>
      <c r="C98" s="57" t="s">
        <v>134</v>
      </c>
      <c r="D98" s="57">
        <v>2012</v>
      </c>
      <c r="E98" s="62">
        <v>6.0499999999999998E-2</v>
      </c>
    </row>
    <row r="99" spans="2:5" x14ac:dyDescent="0.25">
      <c r="B99" s="57" t="s">
        <v>135</v>
      </c>
      <c r="C99" s="57" t="s">
        <v>134</v>
      </c>
      <c r="D99" s="57">
        <v>2013</v>
      </c>
      <c r="E99" s="62">
        <v>4.3700000000000003E-2</v>
      </c>
    </row>
    <row r="100" spans="2:5" x14ac:dyDescent="0.25">
      <c r="B100" s="57" t="s">
        <v>135</v>
      </c>
      <c r="C100" s="57" t="s">
        <v>134</v>
      </c>
      <c r="D100" s="57">
        <v>2014</v>
      </c>
      <c r="E100" s="62">
        <v>0.02</v>
      </c>
    </row>
    <row r="101" spans="2:5" x14ac:dyDescent="0.25">
      <c r="B101" s="57" t="s">
        <v>135</v>
      </c>
      <c r="C101" s="57" t="s">
        <v>134</v>
      </c>
      <c r="D101" s="57">
        <v>2015</v>
      </c>
      <c r="E101" s="62">
        <v>1.4800000000000001E-2</v>
      </c>
    </row>
    <row r="102" spans="2:5" x14ac:dyDescent="0.25">
      <c r="B102" s="57" t="s">
        <v>94</v>
      </c>
      <c r="C102" s="57" t="s">
        <v>132</v>
      </c>
      <c r="D102" s="57">
        <v>2012</v>
      </c>
      <c r="E102" s="62">
        <v>0.75016744800000001</v>
      </c>
    </row>
    <row r="103" spans="2:5" x14ac:dyDescent="0.25">
      <c r="B103" s="57" t="s">
        <v>94</v>
      </c>
      <c r="C103" s="57" t="s">
        <v>132</v>
      </c>
      <c r="D103" s="57">
        <v>2008</v>
      </c>
      <c r="E103" s="62">
        <v>0.77844311399999999</v>
      </c>
    </row>
    <row r="104" spans="2:5" x14ac:dyDescent="0.25">
      <c r="B104" s="57" t="s">
        <v>94</v>
      </c>
      <c r="C104" s="57" t="s">
        <v>132</v>
      </c>
      <c r="D104" s="57">
        <v>2010</v>
      </c>
      <c r="E104" s="62">
        <v>0.74812967600000002</v>
      </c>
    </row>
    <row r="105" spans="2:5" x14ac:dyDescent="0.25">
      <c r="B105" s="57" t="s">
        <v>94</v>
      </c>
      <c r="C105" s="57" t="s">
        <v>132</v>
      </c>
      <c r="D105" s="57">
        <v>2001</v>
      </c>
      <c r="E105" s="62">
        <v>0.78374455700000001</v>
      </c>
    </row>
    <row r="106" spans="2:5" x14ac:dyDescent="0.25">
      <c r="B106" s="57" t="s">
        <v>94</v>
      </c>
      <c r="C106" s="57" t="s">
        <v>132</v>
      </c>
      <c r="D106" s="57">
        <v>1998</v>
      </c>
      <c r="E106" s="62">
        <v>0.76177285299999997</v>
      </c>
    </row>
    <row r="107" spans="2:5" x14ac:dyDescent="0.25">
      <c r="B107" s="57" t="s">
        <v>94</v>
      </c>
      <c r="C107" s="57" t="s">
        <v>134</v>
      </c>
      <c r="D107" s="57">
        <v>2012</v>
      </c>
      <c r="E107" s="62">
        <v>6.3630275E-2</v>
      </c>
    </row>
    <row r="108" spans="2:5" x14ac:dyDescent="0.25">
      <c r="B108" s="57" t="s">
        <v>94</v>
      </c>
      <c r="C108" s="57" t="s">
        <v>134</v>
      </c>
      <c r="D108" s="57">
        <v>2008</v>
      </c>
      <c r="E108" s="62">
        <v>3.4597471999999997E-2</v>
      </c>
    </row>
    <row r="109" spans="2:5" x14ac:dyDescent="0.25">
      <c r="B109" s="57" t="s">
        <v>94</v>
      </c>
      <c r="C109" s="57" t="s">
        <v>134</v>
      </c>
      <c r="D109" s="57">
        <v>2010</v>
      </c>
      <c r="E109" s="62">
        <v>6.7331670999999996E-2</v>
      </c>
    </row>
    <row r="110" spans="2:5" x14ac:dyDescent="0.25">
      <c r="B110" s="57" t="s">
        <v>94</v>
      </c>
      <c r="C110" s="57" t="s">
        <v>134</v>
      </c>
      <c r="D110" s="57">
        <v>2001</v>
      </c>
      <c r="E110" s="62">
        <v>2.7576197E-2</v>
      </c>
    </row>
    <row r="111" spans="2:5" x14ac:dyDescent="0.25">
      <c r="B111" s="57" t="s">
        <v>94</v>
      </c>
      <c r="C111" s="57" t="s">
        <v>134</v>
      </c>
      <c r="D111" s="57">
        <v>1998</v>
      </c>
      <c r="E111" s="62">
        <v>3.1855955999999998E-2</v>
      </c>
    </row>
    <row r="112" spans="2:5" x14ac:dyDescent="0.25">
      <c r="B112" s="57" t="s">
        <v>94</v>
      </c>
      <c r="C112" s="57" t="s">
        <v>136</v>
      </c>
      <c r="D112" s="57">
        <v>2012</v>
      </c>
      <c r="E112" s="62">
        <v>6.4969859000000005E-2</v>
      </c>
    </row>
    <row r="113" spans="2:5" x14ac:dyDescent="0.25">
      <c r="B113" s="57" t="s">
        <v>94</v>
      </c>
      <c r="C113" s="57" t="s">
        <v>136</v>
      </c>
      <c r="D113" s="57">
        <v>2008</v>
      </c>
      <c r="E113" s="62">
        <v>8.7159015000000006E-2</v>
      </c>
    </row>
    <row r="114" spans="2:5" x14ac:dyDescent="0.25">
      <c r="B114" s="57" t="s">
        <v>94</v>
      </c>
      <c r="C114" s="57" t="s">
        <v>136</v>
      </c>
      <c r="D114" s="57">
        <v>2010</v>
      </c>
      <c r="E114" s="62">
        <v>6.4214463999999999E-2</v>
      </c>
    </row>
    <row r="115" spans="2:5" x14ac:dyDescent="0.25">
      <c r="B115" s="57" t="s">
        <v>94</v>
      </c>
      <c r="C115" s="57" t="s">
        <v>136</v>
      </c>
      <c r="D115" s="57">
        <v>2001</v>
      </c>
      <c r="E115" s="62">
        <v>5.2975327000000003E-2</v>
      </c>
    </row>
    <row r="116" spans="2:5" x14ac:dyDescent="0.25">
      <c r="B116" s="57" t="s">
        <v>94</v>
      </c>
      <c r="C116" s="57" t="s">
        <v>136</v>
      </c>
      <c r="D116" s="57">
        <v>1998</v>
      </c>
      <c r="E116" s="62">
        <v>4.0858725999999998E-2</v>
      </c>
    </row>
    <row r="117" spans="2:5" x14ac:dyDescent="0.25">
      <c r="B117" s="57" t="s">
        <v>94</v>
      </c>
      <c r="C117" s="57" t="s">
        <v>131</v>
      </c>
      <c r="D117" s="57">
        <v>2012</v>
      </c>
      <c r="E117" s="62">
        <v>4.8894843E-2</v>
      </c>
    </row>
    <row r="118" spans="2:5" x14ac:dyDescent="0.25">
      <c r="B118" s="57" t="s">
        <v>94</v>
      </c>
      <c r="C118" s="57" t="s">
        <v>131</v>
      </c>
      <c r="D118" s="57">
        <v>2008</v>
      </c>
      <c r="E118" s="62">
        <v>3.1936128000000001E-2</v>
      </c>
    </row>
    <row r="119" spans="2:5" x14ac:dyDescent="0.25">
      <c r="B119" s="57" t="s">
        <v>94</v>
      </c>
      <c r="C119" s="57" t="s">
        <v>131</v>
      </c>
      <c r="D119" s="57">
        <v>2010</v>
      </c>
      <c r="E119" s="62">
        <v>5.1745635999999998E-2</v>
      </c>
    </row>
    <row r="120" spans="2:5" x14ac:dyDescent="0.25">
      <c r="B120" s="57" t="s">
        <v>94</v>
      </c>
      <c r="C120" s="57" t="s">
        <v>131</v>
      </c>
      <c r="D120" s="57">
        <v>2001</v>
      </c>
      <c r="E120" s="62">
        <v>7.329463E-2</v>
      </c>
    </row>
    <row r="121" spans="2:5" x14ac:dyDescent="0.25">
      <c r="B121" s="57" t="s">
        <v>94</v>
      </c>
      <c r="C121" s="57" t="s">
        <v>131</v>
      </c>
      <c r="D121" s="57">
        <v>1998</v>
      </c>
      <c r="E121" s="62">
        <v>0.101108033</v>
      </c>
    </row>
    <row r="122" spans="2:5" x14ac:dyDescent="0.25">
      <c r="B122" s="57" t="s">
        <v>94</v>
      </c>
      <c r="C122" s="57" t="s">
        <v>137</v>
      </c>
      <c r="D122" s="57">
        <v>2012</v>
      </c>
      <c r="E122" s="62">
        <v>4.4876088000000001E-2</v>
      </c>
    </row>
    <row r="123" spans="2:5" x14ac:dyDescent="0.25">
      <c r="B123" s="57" t="s">
        <v>94</v>
      </c>
      <c r="C123" s="57" t="s">
        <v>137</v>
      </c>
      <c r="D123" s="57">
        <v>2008</v>
      </c>
      <c r="E123" s="62">
        <v>3.5928144000000002E-2</v>
      </c>
    </row>
    <row r="124" spans="2:5" x14ac:dyDescent="0.25">
      <c r="B124" s="57" t="s">
        <v>94</v>
      </c>
      <c r="C124" s="57" t="s">
        <v>137</v>
      </c>
      <c r="D124" s="57">
        <v>2010</v>
      </c>
      <c r="E124" s="62">
        <v>4.6758105000000001E-2</v>
      </c>
    </row>
    <row r="125" spans="2:5" x14ac:dyDescent="0.25">
      <c r="B125" s="57" t="s">
        <v>94</v>
      </c>
      <c r="C125" s="57" t="s">
        <v>137</v>
      </c>
      <c r="D125" s="57">
        <v>2001</v>
      </c>
      <c r="E125" s="62">
        <v>4.4992743000000002E-2</v>
      </c>
    </row>
    <row r="126" spans="2:5" x14ac:dyDescent="0.25">
      <c r="B126" s="57" t="s">
        <v>94</v>
      </c>
      <c r="C126" s="57" t="s">
        <v>137</v>
      </c>
      <c r="D126" s="57">
        <v>1998</v>
      </c>
      <c r="E126" s="62">
        <v>4.7091412999999999E-2</v>
      </c>
    </row>
    <row r="127" spans="2:5" x14ac:dyDescent="0.25">
      <c r="B127" s="57" t="s">
        <v>94</v>
      </c>
      <c r="C127" s="57" t="s">
        <v>138</v>
      </c>
      <c r="D127" s="57">
        <v>2012</v>
      </c>
      <c r="E127" s="62">
        <v>2.7461487E-2</v>
      </c>
    </row>
    <row r="128" spans="2:5" x14ac:dyDescent="0.25">
      <c r="B128" s="57" t="s">
        <v>94</v>
      </c>
      <c r="C128" s="57" t="s">
        <v>138</v>
      </c>
      <c r="D128" s="57">
        <v>2008</v>
      </c>
      <c r="E128" s="62">
        <v>3.1936128000000001E-2</v>
      </c>
    </row>
    <row r="129" spans="2:5" x14ac:dyDescent="0.25">
      <c r="B129" s="57" t="s">
        <v>94</v>
      </c>
      <c r="C129" s="57" t="s">
        <v>138</v>
      </c>
      <c r="D129" s="57">
        <v>2010</v>
      </c>
      <c r="E129" s="62">
        <v>2.1820448999999999E-2</v>
      </c>
    </row>
    <row r="130" spans="2:5" x14ac:dyDescent="0.25">
      <c r="B130" s="57" t="s">
        <v>94</v>
      </c>
      <c r="C130" s="57" t="s">
        <v>138</v>
      </c>
      <c r="D130" s="57">
        <v>2001</v>
      </c>
      <c r="E130" s="62">
        <v>1.7416546000000001E-2</v>
      </c>
    </row>
    <row r="131" spans="2:5" x14ac:dyDescent="0.25">
      <c r="B131" s="57" t="s">
        <v>94</v>
      </c>
      <c r="C131" s="57" t="s">
        <v>138</v>
      </c>
      <c r="D131" s="57">
        <v>1998</v>
      </c>
      <c r="E131" s="62">
        <v>1.7313018999999999E-2</v>
      </c>
    </row>
    <row r="134" spans="2:5" x14ac:dyDescent="0.25">
      <c r="B134" s="57" t="s">
        <v>575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39"/>
  <sheetViews>
    <sheetView showGridLines="0" zoomScale="70" zoomScaleNormal="70" workbookViewId="0">
      <selection sqref="A1:XFD1"/>
    </sheetView>
  </sheetViews>
  <sheetFormatPr defaultColWidth="8.88671875" defaultRowHeight="13.8" x14ac:dyDescent="0.25"/>
  <cols>
    <col min="1" max="1" width="8.88671875" style="57"/>
    <col min="2" max="2" width="13.6640625" style="57" customWidth="1"/>
    <col min="3" max="3" width="16.88671875" style="57" customWidth="1"/>
    <col min="4" max="4" width="14.109375" style="57" bestFit="1" customWidth="1"/>
    <col min="5" max="16384" width="8.88671875" style="57"/>
  </cols>
  <sheetData>
    <row r="3" spans="2:4" x14ac:dyDescent="0.25">
      <c r="B3" s="57" t="s">
        <v>146</v>
      </c>
    </row>
    <row r="5" spans="2:4" x14ac:dyDescent="0.25">
      <c r="B5" s="57" t="s">
        <v>88</v>
      </c>
      <c r="C5" s="57" t="s">
        <v>140</v>
      </c>
      <c r="D5" s="57" t="s">
        <v>147</v>
      </c>
    </row>
    <row r="6" spans="2:4" x14ac:dyDescent="0.25">
      <c r="B6" s="57" t="s">
        <v>27</v>
      </c>
      <c r="C6" s="57" t="s">
        <v>141</v>
      </c>
      <c r="D6" s="61">
        <v>2.3318530000000001E-3</v>
      </c>
    </row>
    <row r="7" spans="2:4" x14ac:dyDescent="0.25">
      <c r="B7" s="57" t="s">
        <v>27</v>
      </c>
      <c r="C7" s="57" t="s">
        <v>142</v>
      </c>
      <c r="D7" s="61">
        <v>5.5302789999999999E-3</v>
      </c>
    </row>
    <row r="8" spans="2:4" x14ac:dyDescent="0.25">
      <c r="B8" s="57" t="s">
        <v>27</v>
      </c>
      <c r="C8" s="57" t="s">
        <v>143</v>
      </c>
      <c r="D8" s="61">
        <v>2.9896282999999999E-2</v>
      </c>
    </row>
    <row r="9" spans="2:4" x14ac:dyDescent="0.25">
      <c r="B9" s="57" t="s">
        <v>27</v>
      </c>
      <c r="C9" s="57" t="s">
        <v>144</v>
      </c>
      <c r="D9" s="61">
        <v>4.4323990000000001E-2</v>
      </c>
    </row>
    <row r="10" spans="2:4" x14ac:dyDescent="0.25">
      <c r="B10" s="57" t="s">
        <v>27</v>
      </c>
      <c r="C10" s="57" t="s">
        <v>145</v>
      </c>
      <c r="D10" s="61">
        <v>0.21038589999999999</v>
      </c>
    </row>
    <row r="11" spans="2:4" x14ac:dyDescent="0.25">
      <c r="B11" s="57" t="s">
        <v>27</v>
      </c>
      <c r="C11" s="57">
        <v>2010</v>
      </c>
      <c r="D11" s="61">
        <v>1</v>
      </c>
    </row>
    <row r="12" spans="2:4" x14ac:dyDescent="0.25">
      <c r="B12" s="57" t="s">
        <v>27</v>
      </c>
      <c r="C12" s="57">
        <v>2016</v>
      </c>
      <c r="D12" s="61">
        <f>D11-SUM(D6:D10)</f>
        <v>0.70753169500000002</v>
      </c>
    </row>
    <row r="13" spans="2:4" x14ac:dyDescent="0.25">
      <c r="B13" s="57" t="s">
        <v>25</v>
      </c>
      <c r="C13" s="57" t="s">
        <v>141</v>
      </c>
      <c r="D13" s="61">
        <v>2.5912410000000002E-3</v>
      </c>
    </row>
    <row r="14" spans="2:4" x14ac:dyDescent="0.25">
      <c r="B14" s="57" t="s">
        <v>25</v>
      </c>
      <c r="C14" s="57" t="s">
        <v>142</v>
      </c>
      <c r="D14" s="61">
        <v>1.2773723000000001E-2</v>
      </c>
    </row>
    <row r="15" spans="2:4" x14ac:dyDescent="0.25">
      <c r="B15" s="57" t="s">
        <v>25</v>
      </c>
      <c r="C15" s="57" t="s">
        <v>143</v>
      </c>
      <c r="D15" s="61">
        <v>6.0218980000000004E-3</v>
      </c>
    </row>
    <row r="16" spans="2:4" x14ac:dyDescent="0.25">
      <c r="B16" s="57" t="s">
        <v>25</v>
      </c>
      <c r="C16" s="57" t="s">
        <v>144</v>
      </c>
      <c r="D16" s="61">
        <v>1.6423357999999999E-2</v>
      </c>
    </row>
    <row r="17" spans="2:4" x14ac:dyDescent="0.25">
      <c r="B17" s="57" t="s">
        <v>25</v>
      </c>
      <c r="C17" s="57" t="s">
        <v>145</v>
      </c>
      <c r="D17" s="61">
        <v>8.6982967999999994E-2</v>
      </c>
    </row>
    <row r="18" spans="2:4" x14ac:dyDescent="0.25">
      <c r="B18" s="57" t="s">
        <v>25</v>
      </c>
      <c r="C18" s="57">
        <v>2010</v>
      </c>
      <c r="D18" s="61">
        <v>1</v>
      </c>
    </row>
    <row r="19" spans="2:4" x14ac:dyDescent="0.25">
      <c r="B19" s="57" t="s">
        <v>25</v>
      </c>
      <c r="C19" s="57">
        <v>2016</v>
      </c>
      <c r="D19" s="61">
        <f>D18-SUM(D13:D17)</f>
        <v>0.87520681200000006</v>
      </c>
    </row>
    <row r="20" spans="2:4" x14ac:dyDescent="0.25">
      <c r="B20" s="57" t="s">
        <v>79</v>
      </c>
      <c r="C20" s="57" t="s">
        <v>141</v>
      </c>
      <c r="D20" s="61">
        <v>2.1857920000000002E-3</v>
      </c>
    </row>
    <row r="21" spans="2:4" x14ac:dyDescent="0.25">
      <c r="B21" s="57" t="s">
        <v>79</v>
      </c>
      <c r="C21" s="57" t="s">
        <v>142</v>
      </c>
      <c r="D21" s="61">
        <v>2.4590164000000001E-2</v>
      </c>
    </row>
    <row r="22" spans="2:4" x14ac:dyDescent="0.25">
      <c r="B22" s="57" t="s">
        <v>79</v>
      </c>
      <c r="C22" s="57" t="s">
        <v>143</v>
      </c>
      <c r="D22" s="61">
        <v>5.6830601000000001E-2</v>
      </c>
    </row>
    <row r="23" spans="2:4" x14ac:dyDescent="0.25">
      <c r="B23" s="57" t="s">
        <v>79</v>
      </c>
      <c r="C23" s="57" t="s">
        <v>144</v>
      </c>
      <c r="D23" s="61">
        <v>6.2841530000000007E-2</v>
      </c>
    </row>
    <row r="24" spans="2:4" x14ac:dyDescent="0.25">
      <c r="B24" s="57" t="s">
        <v>79</v>
      </c>
      <c r="C24" s="57" t="s">
        <v>145</v>
      </c>
      <c r="D24" s="61">
        <v>0.19781420799999999</v>
      </c>
    </row>
    <row r="25" spans="2:4" x14ac:dyDescent="0.25">
      <c r="B25" s="57" t="s">
        <v>79</v>
      </c>
      <c r="C25" s="57">
        <v>2010</v>
      </c>
      <c r="D25" s="61">
        <v>1</v>
      </c>
    </row>
    <row r="26" spans="2:4" x14ac:dyDescent="0.25">
      <c r="B26" s="57" t="s">
        <v>79</v>
      </c>
      <c r="C26" s="57">
        <v>2016</v>
      </c>
      <c r="D26" s="61">
        <f>D25-SUM(D20:D24)</f>
        <v>0.65573770499999995</v>
      </c>
    </row>
    <row r="27" spans="2:4" x14ac:dyDescent="0.25">
      <c r="B27" s="57" t="s">
        <v>94</v>
      </c>
      <c r="C27" s="57" t="s">
        <v>143</v>
      </c>
      <c r="D27" s="61">
        <v>5.0554017E-2</v>
      </c>
    </row>
    <row r="28" spans="2:4" x14ac:dyDescent="0.25">
      <c r="B28" s="57" t="s">
        <v>94</v>
      </c>
      <c r="C28" s="57" t="s">
        <v>137</v>
      </c>
      <c r="D28" s="61">
        <v>6.9252099999999998E-4</v>
      </c>
    </row>
    <row r="29" spans="2:4" x14ac:dyDescent="0.25">
      <c r="B29" s="57" t="s">
        <v>94</v>
      </c>
      <c r="C29" s="57" t="s">
        <v>138</v>
      </c>
      <c r="D29" s="61">
        <v>-1.1080332E-2</v>
      </c>
    </row>
    <row r="30" spans="2:4" x14ac:dyDescent="0.25">
      <c r="B30" s="57" t="s">
        <v>94</v>
      </c>
      <c r="C30" s="57" t="s">
        <v>136</v>
      </c>
      <c r="D30" s="61">
        <v>-2.6315788999999999E-2</v>
      </c>
    </row>
    <row r="31" spans="2:4" x14ac:dyDescent="0.25">
      <c r="B31" s="57" t="s">
        <v>94</v>
      </c>
      <c r="C31" s="57" t="s">
        <v>134</v>
      </c>
      <c r="D31" s="61">
        <v>-3.3933518000000003E-2</v>
      </c>
    </row>
    <row r="32" spans="2:4" x14ac:dyDescent="0.25">
      <c r="B32" s="57" t="s">
        <v>94</v>
      </c>
      <c r="C32" s="57" t="s">
        <v>132</v>
      </c>
      <c r="D32" s="61">
        <v>-1.3850416000000001E-2</v>
      </c>
    </row>
    <row r="33" spans="2:4" x14ac:dyDescent="0.25">
      <c r="B33" s="57" t="s">
        <v>94</v>
      </c>
      <c r="C33" s="57">
        <v>1998</v>
      </c>
      <c r="D33" s="61">
        <v>1</v>
      </c>
    </row>
    <row r="34" spans="2:4" x14ac:dyDescent="0.25">
      <c r="B34" s="57" t="s">
        <v>94</v>
      </c>
      <c r="C34" s="57">
        <v>2012</v>
      </c>
      <c r="D34" s="61">
        <f>D33-SUM(D27:D32)</f>
        <v>1.0339335169999999</v>
      </c>
    </row>
    <row r="39" spans="2:4" x14ac:dyDescent="0.25">
      <c r="B39" s="57" t="s">
        <v>576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20"/>
  <sheetViews>
    <sheetView showGridLines="0" zoomScale="70" zoomScaleNormal="70" workbookViewId="0">
      <selection sqref="A1:XFD1"/>
    </sheetView>
  </sheetViews>
  <sheetFormatPr defaultRowHeight="14.4" x14ac:dyDescent="0.3"/>
  <cols>
    <col min="3" max="3" width="17.6640625" customWidth="1"/>
    <col min="5" max="5" width="10.109375" customWidth="1"/>
    <col min="6" max="6" width="10.44140625" customWidth="1"/>
  </cols>
  <sheetData>
    <row r="3" spans="2:7" x14ac:dyDescent="0.3">
      <c r="B3" s="57" t="s">
        <v>156</v>
      </c>
      <c r="C3" s="57"/>
      <c r="D3" s="57"/>
      <c r="E3" s="57"/>
      <c r="F3" s="57"/>
      <c r="G3" s="57"/>
    </row>
    <row r="4" spans="2:7" x14ac:dyDescent="0.3">
      <c r="B4" s="57"/>
      <c r="C4" s="57"/>
      <c r="D4" s="57"/>
      <c r="E4" s="57"/>
      <c r="F4" s="57"/>
      <c r="G4" s="57"/>
    </row>
    <row r="5" spans="2:7" x14ac:dyDescent="0.3">
      <c r="B5" s="57"/>
      <c r="C5" s="57"/>
      <c r="D5" s="57"/>
      <c r="E5" s="57"/>
      <c r="F5" s="57"/>
      <c r="G5" s="57"/>
    </row>
    <row r="6" spans="2:7" ht="41.4" x14ac:dyDescent="0.3">
      <c r="B6" s="92" t="s">
        <v>155</v>
      </c>
      <c r="C6" s="76" t="s">
        <v>3</v>
      </c>
      <c r="D6" s="76" t="s">
        <v>154</v>
      </c>
      <c r="E6" s="76" t="s">
        <v>51</v>
      </c>
      <c r="F6" s="76" t="s">
        <v>52</v>
      </c>
      <c r="G6" s="57"/>
    </row>
    <row r="7" spans="2:7" x14ac:dyDescent="0.3">
      <c r="B7" s="92"/>
      <c r="C7" s="57" t="s">
        <v>153</v>
      </c>
      <c r="D7" s="61">
        <v>2.5868204999999998E-2</v>
      </c>
      <c r="E7" s="61">
        <v>5.0000000000000001E-3</v>
      </c>
      <c r="F7" s="61">
        <v>0.06</v>
      </c>
      <c r="G7" s="57"/>
    </row>
    <row r="8" spans="2:7" x14ac:dyDescent="0.3">
      <c r="B8" s="92"/>
      <c r="C8" s="57" t="s">
        <v>131</v>
      </c>
      <c r="D8" s="61">
        <v>4.6797414000000002E-2</v>
      </c>
      <c r="E8" s="61">
        <v>0.02</v>
      </c>
      <c r="F8" s="61">
        <v>0.11</v>
      </c>
      <c r="G8" s="57"/>
    </row>
    <row r="9" spans="2:7" x14ac:dyDescent="0.3">
      <c r="B9" s="92"/>
      <c r="C9" s="57" t="s">
        <v>142</v>
      </c>
      <c r="D9" s="61">
        <v>7.7427277000000003E-2</v>
      </c>
      <c r="E9" s="61">
        <v>0.01</v>
      </c>
      <c r="F9" s="61">
        <v>0.13</v>
      </c>
      <c r="G9" s="57"/>
    </row>
    <row r="10" spans="2:7" x14ac:dyDescent="0.3">
      <c r="B10" s="92"/>
      <c r="C10" s="57" t="s">
        <v>130</v>
      </c>
      <c r="D10" s="61">
        <v>0.115785743</v>
      </c>
      <c r="E10" s="61">
        <v>0.03</v>
      </c>
      <c r="F10" s="61">
        <v>0.26</v>
      </c>
      <c r="G10" s="57"/>
    </row>
    <row r="11" spans="2:7" x14ac:dyDescent="0.3">
      <c r="B11" s="92"/>
      <c r="C11" s="57" t="s">
        <v>132</v>
      </c>
      <c r="D11" s="61">
        <v>0.73412135999999995</v>
      </c>
      <c r="E11" s="61">
        <v>0.66</v>
      </c>
      <c r="F11" s="61">
        <v>0.92</v>
      </c>
      <c r="G11" s="57"/>
    </row>
    <row r="12" spans="2:7" x14ac:dyDescent="0.3">
      <c r="B12" s="92" t="s">
        <v>135</v>
      </c>
      <c r="C12" s="57" t="s">
        <v>153</v>
      </c>
      <c r="D12" s="61">
        <v>1.1373147E-2</v>
      </c>
      <c r="E12" s="61">
        <v>0.01</v>
      </c>
      <c r="F12" s="61">
        <v>0.03</v>
      </c>
      <c r="G12" s="57"/>
    </row>
    <row r="13" spans="2:7" x14ac:dyDescent="0.3">
      <c r="B13" s="92"/>
      <c r="C13" s="57" t="s">
        <v>131</v>
      </c>
      <c r="D13" s="61">
        <v>8.8937666999999998E-2</v>
      </c>
      <c r="E13" s="61">
        <v>0.05</v>
      </c>
      <c r="F13" s="61">
        <v>0.16</v>
      </c>
      <c r="G13" s="57"/>
    </row>
    <row r="14" spans="2:7" x14ac:dyDescent="0.3">
      <c r="B14" s="92"/>
      <c r="C14" s="57" t="s">
        <v>142</v>
      </c>
      <c r="D14" s="61">
        <v>6.9498998000000006E-2</v>
      </c>
      <c r="E14" s="61">
        <v>0.01</v>
      </c>
      <c r="F14" s="61">
        <v>0.16</v>
      </c>
      <c r="G14" s="57"/>
    </row>
    <row r="15" spans="2:7" x14ac:dyDescent="0.3">
      <c r="B15" s="92"/>
      <c r="C15" s="57" t="s">
        <v>130</v>
      </c>
      <c r="D15" s="61">
        <v>0.144890781</v>
      </c>
      <c r="E15" s="61">
        <v>7.0000000000000007E-2</v>
      </c>
      <c r="F15" s="61">
        <v>0.26</v>
      </c>
      <c r="G15" s="57"/>
    </row>
    <row r="16" spans="2:7" x14ac:dyDescent="0.3">
      <c r="B16" s="92"/>
      <c r="C16" s="57" t="s">
        <v>132</v>
      </c>
      <c r="D16" s="61">
        <v>0.68529940700000003</v>
      </c>
      <c r="E16" s="61">
        <v>0.48</v>
      </c>
      <c r="F16" s="61">
        <v>0.88</v>
      </c>
      <c r="G16" s="57"/>
    </row>
    <row r="17" spans="2:7" x14ac:dyDescent="0.3">
      <c r="B17" s="92"/>
      <c r="C17" s="57"/>
      <c r="D17" s="57"/>
      <c r="E17" s="57"/>
      <c r="F17" s="57"/>
      <c r="G17" s="57"/>
    </row>
    <row r="18" spans="2:7" x14ac:dyDescent="0.3">
      <c r="B18" s="57"/>
      <c r="C18" s="57"/>
      <c r="D18" s="57"/>
      <c r="E18" s="57"/>
      <c r="F18" s="57"/>
      <c r="G18" s="57"/>
    </row>
    <row r="19" spans="2:7" x14ac:dyDescent="0.3">
      <c r="B19" s="57"/>
      <c r="C19" s="57"/>
      <c r="D19" s="57"/>
      <c r="E19" s="57"/>
      <c r="F19" s="57"/>
      <c r="G19" s="57"/>
    </row>
    <row r="20" spans="2:7" x14ac:dyDescent="0.3">
      <c r="B20" t="s">
        <v>576</v>
      </c>
    </row>
  </sheetData>
  <mergeCells count="2">
    <mergeCell ref="B6:B11"/>
    <mergeCell ref="B12:B17"/>
  </mergeCells>
  <pageMargins left="0.7" right="0.7" top="0.75" bottom="0.75" header="0.3" footer="0.3"/>
  <pageSetup paperSize="9" orientation="portrait" r:id="rId1"/>
  <drawing r:id="rId2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66"/>
  <sheetViews>
    <sheetView showGridLines="0" zoomScale="70" zoomScaleNormal="70" workbookViewId="0">
      <selection sqref="A1:XFD1"/>
    </sheetView>
  </sheetViews>
  <sheetFormatPr defaultColWidth="8.88671875" defaultRowHeight="13.8" x14ac:dyDescent="0.25"/>
  <cols>
    <col min="1" max="16384" width="8.88671875" style="57"/>
  </cols>
  <sheetData>
    <row r="3" spans="2:5" x14ac:dyDescent="0.25">
      <c r="B3" s="57" t="s">
        <v>152</v>
      </c>
    </row>
    <row r="7" spans="2:5" x14ac:dyDescent="0.25">
      <c r="B7" s="57" t="s">
        <v>148</v>
      </c>
      <c r="C7" s="57" t="s">
        <v>149</v>
      </c>
      <c r="D7" s="57" t="s">
        <v>150</v>
      </c>
      <c r="E7" s="57" t="s">
        <v>151</v>
      </c>
    </row>
    <row r="8" spans="2:5" x14ac:dyDescent="0.25">
      <c r="B8" s="57">
        <v>38</v>
      </c>
      <c r="C8" s="57">
        <v>23.5</v>
      </c>
      <c r="D8" s="57">
        <v>6.15</v>
      </c>
      <c r="E8" s="57">
        <v>2014</v>
      </c>
    </row>
    <row r="9" spans="2:5" x14ac:dyDescent="0.25">
      <c r="B9" s="57">
        <v>28</v>
      </c>
      <c r="C9" s="57">
        <v>20</v>
      </c>
      <c r="D9" s="57">
        <v>6.15</v>
      </c>
      <c r="E9" s="57">
        <v>2013</v>
      </c>
    </row>
    <row r="10" spans="2:5" x14ac:dyDescent="0.25">
      <c r="B10" s="57">
        <v>28</v>
      </c>
      <c r="C10" s="57">
        <v>20</v>
      </c>
      <c r="D10" s="57">
        <v>6.15</v>
      </c>
      <c r="E10" s="57">
        <v>2012</v>
      </c>
    </row>
    <row r="11" spans="2:5" x14ac:dyDescent="0.25">
      <c r="B11" s="57">
        <v>36</v>
      </c>
      <c r="C11" s="57">
        <v>20</v>
      </c>
      <c r="D11" s="57">
        <v>6</v>
      </c>
      <c r="E11" s="57">
        <v>2015</v>
      </c>
    </row>
    <row r="12" spans="2:5" x14ac:dyDescent="0.25">
      <c r="B12" s="57">
        <v>77</v>
      </c>
      <c r="C12" s="57">
        <v>40</v>
      </c>
      <c r="D12" s="57">
        <v>5</v>
      </c>
      <c r="E12" s="57">
        <v>2014</v>
      </c>
    </row>
    <row r="13" spans="2:5" x14ac:dyDescent="0.25">
      <c r="B13" s="57">
        <v>77</v>
      </c>
      <c r="C13" s="57">
        <v>32</v>
      </c>
      <c r="D13" s="57">
        <v>5</v>
      </c>
      <c r="E13" s="57">
        <v>2014</v>
      </c>
    </row>
    <row r="14" spans="2:5" x14ac:dyDescent="0.25">
      <c r="B14" s="57">
        <v>65.599999999999994</v>
      </c>
      <c r="C14" s="57">
        <v>30</v>
      </c>
      <c r="D14" s="57">
        <v>5</v>
      </c>
      <c r="E14" s="57">
        <v>2014</v>
      </c>
    </row>
    <row r="15" spans="2:5" x14ac:dyDescent="0.25">
      <c r="B15" s="57">
        <v>87</v>
      </c>
      <c r="C15" s="57">
        <v>40</v>
      </c>
      <c r="D15" s="57">
        <v>5</v>
      </c>
      <c r="E15" s="57">
        <v>2011</v>
      </c>
    </row>
    <row r="16" spans="2:5" x14ac:dyDescent="0.25">
      <c r="B16" s="57">
        <v>24</v>
      </c>
      <c r="C16" s="57">
        <v>19.5</v>
      </c>
      <c r="D16" s="57">
        <v>5</v>
      </c>
      <c r="E16" s="57">
        <v>2011</v>
      </c>
    </row>
    <row r="17" spans="2:5" x14ac:dyDescent="0.25">
      <c r="B17" s="57">
        <v>30</v>
      </c>
      <c r="C17" s="57">
        <v>28</v>
      </c>
      <c r="D17" s="57">
        <v>5</v>
      </c>
      <c r="E17" s="57">
        <v>2008</v>
      </c>
    </row>
    <row r="18" spans="2:5" x14ac:dyDescent="0.25">
      <c r="B18" s="57">
        <v>34</v>
      </c>
      <c r="C18" s="57">
        <v>26</v>
      </c>
      <c r="D18" s="57">
        <v>4</v>
      </c>
      <c r="E18" s="57">
        <v>2015</v>
      </c>
    </row>
    <row r="19" spans="2:5" x14ac:dyDescent="0.25">
      <c r="B19" s="57">
        <v>32</v>
      </c>
      <c r="C19" s="57">
        <v>30</v>
      </c>
      <c r="D19" s="57">
        <v>3.6</v>
      </c>
      <c r="E19" s="57">
        <v>2015</v>
      </c>
    </row>
    <row r="20" spans="2:5" x14ac:dyDescent="0.25">
      <c r="B20" s="57">
        <v>40</v>
      </c>
      <c r="C20" s="57">
        <v>23</v>
      </c>
      <c r="D20" s="57">
        <v>3.6</v>
      </c>
      <c r="E20" s="57">
        <v>2015</v>
      </c>
    </row>
    <row r="21" spans="2:5" x14ac:dyDescent="0.25">
      <c r="B21" s="57">
        <v>70</v>
      </c>
      <c r="C21" s="57">
        <v>27</v>
      </c>
      <c r="D21" s="57">
        <v>3.6</v>
      </c>
      <c r="E21" s="57">
        <v>2014</v>
      </c>
    </row>
    <row r="22" spans="2:5" x14ac:dyDescent="0.25">
      <c r="B22" s="57">
        <v>34</v>
      </c>
      <c r="C22" s="57">
        <v>19</v>
      </c>
      <c r="D22" s="57">
        <v>3.6</v>
      </c>
      <c r="E22" s="57">
        <v>2014</v>
      </c>
    </row>
    <row r="23" spans="2:5" x14ac:dyDescent="0.25">
      <c r="B23" s="57">
        <v>28</v>
      </c>
      <c r="C23" s="57">
        <v>18.5</v>
      </c>
      <c r="D23" s="57">
        <v>3.6</v>
      </c>
      <c r="E23" s="57">
        <v>2014</v>
      </c>
    </row>
    <row r="24" spans="2:5" x14ac:dyDescent="0.25">
      <c r="B24" s="57">
        <v>14.5</v>
      </c>
      <c r="C24" s="57">
        <v>18</v>
      </c>
      <c r="D24" s="57">
        <v>3.6</v>
      </c>
      <c r="E24" s="57">
        <v>2014</v>
      </c>
    </row>
    <row r="25" spans="2:5" x14ac:dyDescent="0.25">
      <c r="B25" s="57">
        <v>23</v>
      </c>
      <c r="C25" s="57">
        <v>24</v>
      </c>
      <c r="D25" s="57">
        <v>3.6</v>
      </c>
      <c r="E25" s="57">
        <v>2013</v>
      </c>
    </row>
    <row r="26" spans="2:5" x14ac:dyDescent="0.25">
      <c r="B26" s="57">
        <v>28</v>
      </c>
      <c r="C26" s="57">
        <v>23</v>
      </c>
      <c r="D26" s="57">
        <v>3.6</v>
      </c>
      <c r="E26" s="57">
        <v>2013</v>
      </c>
    </row>
    <row r="27" spans="2:5" x14ac:dyDescent="0.25">
      <c r="B27" s="57">
        <v>18</v>
      </c>
      <c r="C27" s="57">
        <v>17</v>
      </c>
      <c r="D27" s="57">
        <v>3.6</v>
      </c>
      <c r="E27" s="57">
        <v>2012</v>
      </c>
    </row>
    <row r="28" spans="2:5" x14ac:dyDescent="0.25">
      <c r="B28" s="57">
        <v>58</v>
      </c>
      <c r="C28" s="57">
        <v>13</v>
      </c>
      <c r="D28" s="57">
        <v>3.6</v>
      </c>
      <c r="E28" s="57">
        <v>2012</v>
      </c>
    </row>
    <row r="29" spans="2:5" x14ac:dyDescent="0.25">
      <c r="B29" s="57">
        <v>40</v>
      </c>
      <c r="C29" s="57">
        <v>13</v>
      </c>
      <c r="D29" s="57">
        <v>3.6</v>
      </c>
      <c r="E29" s="57">
        <v>2012</v>
      </c>
    </row>
    <row r="30" spans="2:5" x14ac:dyDescent="0.25">
      <c r="B30" s="57">
        <v>62</v>
      </c>
      <c r="C30" s="57">
        <v>29</v>
      </c>
      <c r="D30" s="57">
        <v>3.6</v>
      </c>
      <c r="E30" s="57">
        <v>2011</v>
      </c>
    </row>
    <row r="31" spans="2:5" x14ac:dyDescent="0.25">
      <c r="B31" s="57">
        <v>34</v>
      </c>
      <c r="C31" s="57">
        <v>26</v>
      </c>
      <c r="D31" s="57">
        <v>3.6</v>
      </c>
      <c r="E31" s="57">
        <v>2011</v>
      </c>
    </row>
    <row r="32" spans="2:5" x14ac:dyDescent="0.25">
      <c r="B32" s="57">
        <v>26</v>
      </c>
      <c r="C32" s="57">
        <v>19</v>
      </c>
      <c r="D32" s="57">
        <v>3.6</v>
      </c>
      <c r="E32" s="57">
        <v>2011</v>
      </c>
    </row>
    <row r="33" spans="2:5" x14ac:dyDescent="0.25">
      <c r="B33" s="57">
        <v>21</v>
      </c>
      <c r="C33" s="57">
        <v>13</v>
      </c>
      <c r="D33" s="57">
        <v>3.6</v>
      </c>
      <c r="E33" s="57">
        <v>2009</v>
      </c>
    </row>
    <row r="34" spans="2:5" x14ac:dyDescent="0.25">
      <c r="B34" s="57">
        <v>31</v>
      </c>
      <c r="C34" s="57">
        <v>9.5</v>
      </c>
      <c r="D34" s="57">
        <v>3.6</v>
      </c>
      <c r="E34" s="57">
        <v>2009</v>
      </c>
    </row>
    <row r="35" spans="2:5" x14ac:dyDescent="0.25">
      <c r="B35" s="57">
        <v>20</v>
      </c>
      <c r="C35" s="57">
        <v>8</v>
      </c>
      <c r="D35" s="57">
        <v>3.6</v>
      </c>
      <c r="E35" s="57">
        <v>2009</v>
      </c>
    </row>
    <row r="36" spans="2:5" x14ac:dyDescent="0.25">
      <c r="B36" s="57">
        <v>60</v>
      </c>
      <c r="C36" s="57">
        <v>18</v>
      </c>
      <c r="D36" s="57">
        <v>3.6</v>
      </c>
      <c r="E36" s="57">
        <v>2008</v>
      </c>
    </row>
    <row r="37" spans="2:5" x14ac:dyDescent="0.25">
      <c r="B37" s="57">
        <v>15</v>
      </c>
      <c r="C37" s="57">
        <v>5</v>
      </c>
      <c r="D37" s="57">
        <v>3.6</v>
      </c>
      <c r="E37" s="57">
        <v>2007</v>
      </c>
    </row>
    <row r="38" spans="2:5" x14ac:dyDescent="0.25">
      <c r="B38" s="57">
        <v>42</v>
      </c>
      <c r="C38" s="57">
        <v>14.5</v>
      </c>
      <c r="D38" s="57">
        <v>3</v>
      </c>
      <c r="E38" s="57">
        <v>2015</v>
      </c>
    </row>
    <row r="39" spans="2:5" x14ac:dyDescent="0.25">
      <c r="B39" s="57">
        <v>37</v>
      </c>
      <c r="C39" s="57">
        <v>21</v>
      </c>
      <c r="D39" s="57">
        <v>3</v>
      </c>
      <c r="E39" s="57">
        <v>2014</v>
      </c>
    </row>
    <row r="40" spans="2:5" x14ac:dyDescent="0.25">
      <c r="B40" s="57">
        <v>9</v>
      </c>
      <c r="C40" s="57">
        <v>22.5</v>
      </c>
      <c r="D40" s="57">
        <v>3</v>
      </c>
      <c r="E40" s="57">
        <v>2013</v>
      </c>
    </row>
    <row r="41" spans="2:5" x14ac:dyDescent="0.25">
      <c r="B41" s="57">
        <v>4</v>
      </c>
      <c r="C41" s="57">
        <v>4.5</v>
      </c>
      <c r="D41" s="57">
        <v>3</v>
      </c>
      <c r="E41" s="57">
        <v>2011</v>
      </c>
    </row>
    <row r="42" spans="2:5" x14ac:dyDescent="0.25">
      <c r="B42" s="57">
        <v>40</v>
      </c>
      <c r="C42" s="57">
        <v>26</v>
      </c>
      <c r="D42" s="57">
        <v>3</v>
      </c>
      <c r="E42" s="57">
        <v>2010</v>
      </c>
    </row>
    <row r="43" spans="2:5" x14ac:dyDescent="0.25">
      <c r="B43" s="57">
        <v>13</v>
      </c>
      <c r="C43" s="57">
        <v>22.5</v>
      </c>
      <c r="D43" s="57">
        <v>3</v>
      </c>
      <c r="E43" s="57">
        <v>2010</v>
      </c>
    </row>
    <row r="44" spans="2:5" x14ac:dyDescent="0.25">
      <c r="B44" s="57">
        <v>14</v>
      </c>
      <c r="C44" s="57">
        <v>10</v>
      </c>
      <c r="D44" s="57">
        <v>3</v>
      </c>
      <c r="E44" s="57">
        <v>2010</v>
      </c>
    </row>
    <row r="45" spans="2:5" x14ac:dyDescent="0.25">
      <c r="B45" s="57">
        <v>4</v>
      </c>
      <c r="C45" s="57">
        <v>7</v>
      </c>
      <c r="D45" s="57">
        <v>3</v>
      </c>
      <c r="E45" s="57">
        <v>2010</v>
      </c>
    </row>
    <row r="46" spans="2:5" x14ac:dyDescent="0.25">
      <c r="B46" s="57">
        <v>14</v>
      </c>
      <c r="C46" s="57">
        <v>10</v>
      </c>
      <c r="D46" s="57">
        <v>3</v>
      </c>
      <c r="E46" s="57">
        <v>2009</v>
      </c>
    </row>
    <row r="47" spans="2:5" x14ac:dyDescent="0.25">
      <c r="B47" s="57">
        <v>30</v>
      </c>
      <c r="C47" s="57">
        <v>6</v>
      </c>
      <c r="D47" s="57">
        <v>3</v>
      </c>
      <c r="E47" s="57">
        <v>2007</v>
      </c>
    </row>
    <row r="48" spans="2:5" x14ac:dyDescent="0.25">
      <c r="B48" s="57">
        <v>13</v>
      </c>
      <c r="C48" s="57">
        <v>18</v>
      </c>
      <c r="D48" s="57">
        <v>3</v>
      </c>
      <c r="E48" s="57">
        <v>2006</v>
      </c>
    </row>
    <row r="49" spans="2:5" x14ac:dyDescent="0.25">
      <c r="B49" s="57">
        <v>9</v>
      </c>
      <c r="C49" s="57">
        <v>5</v>
      </c>
      <c r="D49" s="57">
        <v>3</v>
      </c>
      <c r="E49" s="57">
        <v>2005</v>
      </c>
    </row>
    <row r="50" spans="2:5" x14ac:dyDescent="0.25">
      <c r="B50" s="57">
        <v>4</v>
      </c>
      <c r="C50" s="57">
        <v>4.5</v>
      </c>
      <c r="D50" s="57">
        <v>2.5</v>
      </c>
      <c r="E50" s="57">
        <v>2012</v>
      </c>
    </row>
    <row r="51" spans="2:5" x14ac:dyDescent="0.25">
      <c r="B51" s="57">
        <v>7</v>
      </c>
      <c r="C51" s="57">
        <v>11</v>
      </c>
      <c r="D51" s="57">
        <v>2.2999999999999998</v>
      </c>
      <c r="E51" s="57">
        <v>2012</v>
      </c>
    </row>
    <row r="52" spans="2:5" x14ac:dyDescent="0.25">
      <c r="B52" s="57">
        <v>16</v>
      </c>
      <c r="C52" s="57">
        <v>17</v>
      </c>
      <c r="D52" s="57">
        <v>2.2999999999999998</v>
      </c>
      <c r="E52" s="57">
        <v>2011</v>
      </c>
    </row>
    <row r="53" spans="2:5" x14ac:dyDescent="0.25">
      <c r="B53" s="57">
        <v>4</v>
      </c>
      <c r="C53" s="57">
        <v>4.5</v>
      </c>
      <c r="D53" s="57">
        <v>2.2999999999999998</v>
      </c>
      <c r="E53" s="57">
        <v>2011</v>
      </c>
    </row>
    <row r="54" spans="2:5" x14ac:dyDescent="0.25">
      <c r="B54" s="57">
        <v>9</v>
      </c>
      <c r="C54" s="57">
        <v>9</v>
      </c>
      <c r="D54" s="57">
        <v>2.2999999999999998</v>
      </c>
      <c r="E54" s="57">
        <v>2010</v>
      </c>
    </row>
    <row r="55" spans="2:5" x14ac:dyDescent="0.25">
      <c r="B55" s="57">
        <v>30</v>
      </c>
      <c r="C55" s="57">
        <v>18</v>
      </c>
      <c r="D55" s="57">
        <v>2.2999999999999998</v>
      </c>
      <c r="E55" s="57">
        <v>2009</v>
      </c>
    </row>
    <row r="56" spans="2:5" x14ac:dyDescent="0.25">
      <c r="B56" s="57">
        <v>1</v>
      </c>
      <c r="C56" s="57">
        <v>6</v>
      </c>
      <c r="D56" s="57">
        <v>2.2999999999999998</v>
      </c>
      <c r="E56" s="57">
        <v>2007</v>
      </c>
    </row>
    <row r="57" spans="2:5" x14ac:dyDescent="0.25">
      <c r="B57" s="57">
        <v>30</v>
      </c>
      <c r="C57" s="57">
        <v>7</v>
      </c>
      <c r="D57" s="57">
        <v>2.2999999999999998</v>
      </c>
      <c r="E57" s="57">
        <v>2003</v>
      </c>
    </row>
    <row r="58" spans="2:5" x14ac:dyDescent="0.25">
      <c r="B58" s="57">
        <v>30</v>
      </c>
      <c r="C58" s="57">
        <v>22</v>
      </c>
      <c r="D58" s="57">
        <v>2</v>
      </c>
      <c r="E58" s="57">
        <v>2008</v>
      </c>
    </row>
    <row r="59" spans="2:5" x14ac:dyDescent="0.25">
      <c r="B59" s="57">
        <v>8</v>
      </c>
      <c r="C59" s="57">
        <v>7.5</v>
      </c>
      <c r="D59" s="57">
        <v>2</v>
      </c>
      <c r="E59" s="57">
        <v>2004</v>
      </c>
    </row>
    <row r="60" spans="2:5" x14ac:dyDescent="0.25">
      <c r="B60" s="57">
        <v>18</v>
      </c>
      <c r="C60" s="57">
        <v>12</v>
      </c>
      <c r="D60" s="57">
        <v>2</v>
      </c>
      <c r="E60" s="57">
        <v>2003</v>
      </c>
    </row>
    <row r="61" spans="2:5" x14ac:dyDescent="0.25">
      <c r="B61" s="57">
        <v>30</v>
      </c>
      <c r="C61" s="57">
        <v>17</v>
      </c>
      <c r="D61" s="57">
        <v>2</v>
      </c>
      <c r="E61" s="57">
        <v>2002</v>
      </c>
    </row>
    <row r="62" spans="2:5" x14ac:dyDescent="0.25">
      <c r="B62" s="57">
        <v>30</v>
      </c>
      <c r="C62" s="57">
        <v>4.5</v>
      </c>
      <c r="D62" s="57">
        <v>2</v>
      </c>
      <c r="E62" s="57">
        <v>2001</v>
      </c>
    </row>
    <row r="66" spans="2:2" x14ac:dyDescent="0.25">
      <c r="B66" s="57" t="s">
        <v>395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30"/>
  <sheetViews>
    <sheetView showGridLines="0" zoomScale="70" zoomScaleNormal="70" workbookViewId="0">
      <selection sqref="A1:XFD1"/>
    </sheetView>
  </sheetViews>
  <sheetFormatPr defaultRowHeight="14.4" x14ac:dyDescent="0.3"/>
  <cols>
    <col min="3" max="3" width="19" customWidth="1"/>
    <col min="4" max="4" width="17.33203125" customWidth="1"/>
  </cols>
  <sheetData>
    <row r="3" spans="2:5" x14ac:dyDescent="0.3">
      <c r="B3" s="57" t="s">
        <v>157</v>
      </c>
      <c r="C3" s="57"/>
      <c r="D3" s="57"/>
      <c r="E3" s="57"/>
    </row>
    <row r="4" spans="2:5" x14ac:dyDescent="0.3">
      <c r="B4" s="57"/>
      <c r="C4" s="57"/>
      <c r="D4" s="57"/>
      <c r="E4" s="57"/>
    </row>
    <row r="5" spans="2:5" x14ac:dyDescent="0.3">
      <c r="B5" s="57"/>
      <c r="C5" s="57"/>
      <c r="D5" s="57"/>
      <c r="E5" s="57"/>
    </row>
    <row r="6" spans="2:5" x14ac:dyDescent="0.3">
      <c r="B6" s="57"/>
      <c r="C6" s="57"/>
      <c r="D6" s="57"/>
      <c r="E6" s="57"/>
    </row>
    <row r="7" spans="2:5" x14ac:dyDescent="0.3">
      <c r="B7" s="57" t="s">
        <v>2</v>
      </c>
      <c r="C7" s="57" t="s">
        <v>158</v>
      </c>
      <c r="D7" s="57" t="s">
        <v>119</v>
      </c>
      <c r="E7" s="57"/>
    </row>
    <row r="8" spans="2:5" x14ac:dyDescent="0.3">
      <c r="B8" s="57">
        <v>2018</v>
      </c>
      <c r="C8" s="68">
        <v>5062.6244216859996</v>
      </c>
      <c r="D8" s="68">
        <v>1958</v>
      </c>
      <c r="E8" s="57"/>
    </row>
    <row r="9" spans="2:5" x14ac:dyDescent="0.3">
      <c r="B9" s="57">
        <v>2017</v>
      </c>
      <c r="C9" s="68">
        <v>5990.8058620909997</v>
      </c>
      <c r="D9" s="68">
        <v>2052.088097591</v>
      </c>
      <c r="E9" s="57"/>
    </row>
    <row r="10" spans="2:5" x14ac:dyDescent="0.3">
      <c r="B10" s="57">
        <v>2016</v>
      </c>
      <c r="C10" s="68">
        <v>6480.1189040440004</v>
      </c>
      <c r="D10" s="68">
        <v>2786.5621069550002</v>
      </c>
      <c r="E10" s="57"/>
    </row>
    <row r="11" spans="2:5" x14ac:dyDescent="0.3">
      <c r="B11" s="57">
        <v>2015</v>
      </c>
      <c r="C11" s="68">
        <v>6136</v>
      </c>
      <c r="D11" s="68">
        <v>2698</v>
      </c>
      <c r="E11" s="57"/>
    </row>
    <row r="12" spans="2:5" x14ac:dyDescent="0.3">
      <c r="B12" s="57">
        <v>2014</v>
      </c>
      <c r="C12" s="68">
        <v>5114.0779580569997</v>
      </c>
      <c r="D12" s="68">
        <v>2115.228416552</v>
      </c>
      <c r="E12" s="57"/>
    </row>
    <row r="13" spans="2:5" x14ac:dyDescent="0.3">
      <c r="B13" s="57">
        <v>2013</v>
      </c>
      <c r="C13" s="68">
        <v>6589.079334004</v>
      </c>
      <c r="D13" s="68">
        <v>2721.992963274</v>
      </c>
      <c r="E13" s="57"/>
    </row>
    <row r="14" spans="2:5" x14ac:dyDescent="0.3">
      <c r="B14" s="57">
        <v>2012</v>
      </c>
      <c r="C14" s="68">
        <v>5426.834747758</v>
      </c>
      <c r="D14" s="68">
        <v>3413.0845792280002</v>
      </c>
      <c r="E14" s="57"/>
    </row>
    <row r="15" spans="2:5" x14ac:dyDescent="0.3">
      <c r="B15" s="57">
        <v>2011</v>
      </c>
      <c r="C15" s="68">
        <v>6423.6209033240002</v>
      </c>
      <c r="D15" s="68">
        <v>2742.170820674</v>
      </c>
      <c r="E15" s="57"/>
    </row>
    <row r="16" spans="2:5" x14ac:dyDescent="0.3">
      <c r="B16" s="57">
        <v>2010</v>
      </c>
      <c r="C16" s="68">
        <v>5801.1340025299996</v>
      </c>
      <c r="D16" s="68">
        <v>1734.2868435390001</v>
      </c>
      <c r="E16" s="57"/>
    </row>
    <row r="17" spans="2:5" x14ac:dyDescent="0.3">
      <c r="B17" s="57">
        <v>2009</v>
      </c>
      <c r="C17" s="68">
        <v>6592.1060126140001</v>
      </c>
      <c r="D17" s="68">
        <v>3179.0214333869999</v>
      </c>
      <c r="E17" s="57"/>
    </row>
    <row r="18" spans="2:5" x14ac:dyDescent="0.3">
      <c r="B18" s="57">
        <v>2008</v>
      </c>
      <c r="C18" s="68">
        <v>5148.3803156370004</v>
      </c>
      <c r="D18" s="68">
        <v>2688.6994985639999</v>
      </c>
      <c r="E18" s="57"/>
    </row>
    <row r="19" spans="2:5" x14ac:dyDescent="0.3">
      <c r="B19" s="57">
        <v>2007</v>
      </c>
      <c r="C19" s="68">
        <v>6470.0299753440004</v>
      </c>
      <c r="D19" s="68">
        <v>2597.8991402639999</v>
      </c>
      <c r="E19" s="57"/>
    </row>
    <row r="20" spans="2:5" x14ac:dyDescent="0.3">
      <c r="B20" s="57">
        <v>2006</v>
      </c>
      <c r="C20" s="68">
        <v>3440.3246867180001</v>
      </c>
      <c r="D20" s="68">
        <v>2603.9524974840001</v>
      </c>
      <c r="E20" s="57"/>
    </row>
    <row r="21" spans="2:5" x14ac:dyDescent="0.3">
      <c r="B21" s="57">
        <v>2005</v>
      </c>
      <c r="C21" s="68">
        <v>3170.9502904269998</v>
      </c>
      <c r="D21" s="68">
        <v>2294.2223863919999</v>
      </c>
      <c r="E21" s="57"/>
    </row>
    <row r="22" spans="2:5" x14ac:dyDescent="0.3">
      <c r="B22" s="57">
        <v>2004</v>
      </c>
      <c r="C22" s="68">
        <v>2458.6719242029999</v>
      </c>
      <c r="D22" s="68">
        <v>2458.6719242029999</v>
      </c>
      <c r="E22" s="57"/>
    </row>
    <row r="23" spans="2:5" x14ac:dyDescent="0.3">
      <c r="B23" s="57">
        <v>2003</v>
      </c>
      <c r="C23" s="68">
        <v>2816.8288930550002</v>
      </c>
      <c r="D23" s="68">
        <v>2796.6510356550002</v>
      </c>
      <c r="E23" s="57"/>
    </row>
    <row r="24" spans="2:5" x14ac:dyDescent="0.3">
      <c r="B24" s="57">
        <v>2002</v>
      </c>
      <c r="C24" s="68">
        <v>3256.7061843770002</v>
      </c>
      <c r="D24" s="68">
        <v>3256.7061843770002</v>
      </c>
      <c r="E24" s="57"/>
    </row>
    <row r="25" spans="2:5" x14ac:dyDescent="0.3">
      <c r="B25" s="57">
        <v>2001</v>
      </c>
      <c r="C25" s="68">
        <v>2492.9742817830002</v>
      </c>
      <c r="D25" s="68">
        <v>2492.9742817830002</v>
      </c>
      <c r="E25" s="57"/>
    </row>
    <row r="26" spans="2:5" x14ac:dyDescent="0.3">
      <c r="B26" s="57">
        <v>2000</v>
      </c>
      <c r="C26" s="68">
        <v>2614.0414261840001</v>
      </c>
      <c r="D26" s="68">
        <v>1857.3717736799999</v>
      </c>
      <c r="E26" s="57"/>
    </row>
    <row r="30" spans="2:5" x14ac:dyDescent="0.3">
      <c r="B30" t="s">
        <v>395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1"/>
  <sheetViews>
    <sheetView showGridLines="0" zoomScale="55" zoomScaleNormal="55" workbookViewId="0">
      <selection sqref="A1:XFD1"/>
    </sheetView>
  </sheetViews>
  <sheetFormatPr defaultColWidth="8.88671875" defaultRowHeight="13.8" x14ac:dyDescent="0.25"/>
  <cols>
    <col min="1" max="1" width="8.88671875" style="57"/>
    <col min="2" max="2" width="12.88671875" style="57" bestFit="1" customWidth="1"/>
    <col min="3" max="16384" width="8.88671875" style="57"/>
  </cols>
  <sheetData>
    <row r="3" spans="2:4" x14ac:dyDescent="0.25">
      <c r="B3" s="57" t="s">
        <v>159</v>
      </c>
    </row>
    <row r="5" spans="2:4" x14ac:dyDescent="0.25">
      <c r="B5" s="57" t="s">
        <v>17</v>
      </c>
      <c r="C5" s="57" t="s">
        <v>160</v>
      </c>
      <c r="D5" s="57" t="s">
        <v>2</v>
      </c>
    </row>
    <row r="6" spans="2:4" x14ac:dyDescent="0.25">
      <c r="B6" s="57" t="s">
        <v>37</v>
      </c>
      <c r="C6" s="61">
        <v>0.28999999999999998</v>
      </c>
      <c r="D6" s="57">
        <v>2017</v>
      </c>
    </row>
    <row r="7" spans="2:4" x14ac:dyDescent="0.25">
      <c r="B7" s="57" t="s">
        <v>37</v>
      </c>
      <c r="C7" s="61">
        <v>0.28399999999999997</v>
      </c>
      <c r="D7" s="57">
        <v>2016</v>
      </c>
    </row>
    <row r="8" spans="2:4" x14ac:dyDescent="0.25">
      <c r="B8" s="57" t="s">
        <v>37</v>
      </c>
      <c r="C8" s="61">
        <v>0.28112632799999998</v>
      </c>
      <c r="D8" s="57">
        <v>2015</v>
      </c>
    </row>
    <row r="9" spans="2:4" x14ac:dyDescent="0.25">
      <c r="B9" s="57" t="s">
        <v>37</v>
      </c>
      <c r="C9" s="61">
        <v>0.273502937</v>
      </c>
      <c r="D9" s="57">
        <v>2014</v>
      </c>
    </row>
    <row r="10" spans="2:4" x14ac:dyDescent="0.25">
      <c r="B10" s="57" t="s">
        <v>37</v>
      </c>
      <c r="C10" s="61">
        <v>0.24692233699999999</v>
      </c>
      <c r="D10" s="57">
        <v>2013</v>
      </c>
    </row>
    <row r="11" spans="2:4" x14ac:dyDescent="0.25">
      <c r="B11" s="57" t="s">
        <v>37</v>
      </c>
      <c r="C11" s="61">
        <v>0.27831721599999998</v>
      </c>
      <c r="D11" s="57">
        <v>2012</v>
      </c>
    </row>
    <row r="12" spans="2:4" x14ac:dyDescent="0.25">
      <c r="B12" s="57" t="s">
        <v>37</v>
      </c>
      <c r="C12" s="61">
        <v>0.26388827999999998</v>
      </c>
      <c r="D12" s="57">
        <v>2011</v>
      </c>
    </row>
    <row r="13" spans="2:4" x14ac:dyDescent="0.25">
      <c r="B13" s="57" t="s">
        <v>37</v>
      </c>
      <c r="C13" s="61">
        <v>0.26291154100000003</v>
      </c>
      <c r="D13" s="57">
        <v>2010</v>
      </c>
    </row>
    <row r="14" spans="2:4" x14ac:dyDescent="0.25">
      <c r="B14" s="57" t="s">
        <v>37</v>
      </c>
      <c r="C14" s="61">
        <v>0.259794358</v>
      </c>
      <c r="D14" s="57">
        <v>2009</v>
      </c>
    </row>
    <row r="15" spans="2:4" x14ac:dyDescent="0.25">
      <c r="B15" s="57" t="s">
        <v>37</v>
      </c>
      <c r="C15" s="61">
        <v>0.27463718399999998</v>
      </c>
      <c r="D15" s="57">
        <v>2008</v>
      </c>
    </row>
    <row r="16" spans="2:4" x14ac:dyDescent="0.25">
      <c r="B16" s="57" t="s">
        <v>37</v>
      </c>
      <c r="C16" s="61">
        <v>0.26911097899999997</v>
      </c>
      <c r="D16" s="57">
        <v>2007</v>
      </c>
    </row>
    <row r="17" spans="2:4" x14ac:dyDescent="0.25">
      <c r="B17" s="57" t="s">
        <v>37</v>
      </c>
      <c r="C17" s="61">
        <v>0.25485771699999998</v>
      </c>
      <c r="D17" s="57">
        <v>2006</v>
      </c>
    </row>
    <row r="18" spans="2:4" x14ac:dyDescent="0.25">
      <c r="B18" s="57" t="s">
        <v>37</v>
      </c>
      <c r="C18" s="61">
        <v>0.25470712699999998</v>
      </c>
      <c r="D18" s="57">
        <v>2005</v>
      </c>
    </row>
    <row r="19" spans="2:4" x14ac:dyDescent="0.25">
      <c r="B19" s="57" t="s">
        <v>37</v>
      </c>
      <c r="C19" s="61">
        <v>0.231588881</v>
      </c>
      <c r="D19" s="57">
        <v>2004</v>
      </c>
    </row>
    <row r="20" spans="2:4" x14ac:dyDescent="0.25">
      <c r="B20" s="57" t="s">
        <v>37</v>
      </c>
      <c r="C20" s="61">
        <v>0.25439623300000003</v>
      </c>
      <c r="D20" s="57">
        <v>2003</v>
      </c>
    </row>
    <row r="21" spans="2:4" x14ac:dyDescent="0.25">
      <c r="B21" s="57" t="s">
        <v>37</v>
      </c>
      <c r="C21" s="61">
        <v>0.23750010699999999</v>
      </c>
      <c r="D21" s="57">
        <v>2002</v>
      </c>
    </row>
    <row r="22" spans="2:4" x14ac:dyDescent="0.25">
      <c r="B22" s="57" t="s">
        <v>37</v>
      </c>
      <c r="C22" s="61">
        <v>0.229339021</v>
      </c>
      <c r="D22" s="57">
        <v>2001</v>
      </c>
    </row>
    <row r="23" spans="2:4" x14ac:dyDescent="0.25">
      <c r="B23" s="57" t="s">
        <v>37</v>
      </c>
      <c r="C23" s="61">
        <v>0.205471233</v>
      </c>
      <c r="D23" s="57">
        <v>2000</v>
      </c>
    </row>
    <row r="24" spans="2:4" x14ac:dyDescent="0.25">
      <c r="B24" s="57" t="s">
        <v>37</v>
      </c>
      <c r="C24" s="61">
        <v>0.22533845999999999</v>
      </c>
      <c r="D24" s="57">
        <v>1999</v>
      </c>
    </row>
    <row r="25" spans="2:4" x14ac:dyDescent="0.25">
      <c r="B25" s="57" t="s">
        <v>37</v>
      </c>
      <c r="C25" s="61">
        <v>0.230332966</v>
      </c>
      <c r="D25" s="57">
        <v>1998</v>
      </c>
    </row>
    <row r="26" spans="2:4" x14ac:dyDescent="0.25">
      <c r="B26" s="57" t="s">
        <v>37</v>
      </c>
      <c r="C26" s="61">
        <v>0.211984374</v>
      </c>
      <c r="D26" s="57">
        <v>1997</v>
      </c>
    </row>
    <row r="27" spans="2:4" x14ac:dyDescent="0.25">
      <c r="B27" s="57" t="s">
        <v>37</v>
      </c>
      <c r="C27" s="61">
        <v>0.20565560399999999</v>
      </c>
      <c r="D27" s="57">
        <v>1996</v>
      </c>
    </row>
    <row r="28" spans="2:4" x14ac:dyDescent="0.25">
      <c r="B28" s="57" t="s">
        <v>37</v>
      </c>
      <c r="C28" s="61">
        <v>0.193551849</v>
      </c>
      <c r="D28" s="57">
        <v>1995</v>
      </c>
    </row>
    <row r="29" spans="2:4" x14ac:dyDescent="0.25">
      <c r="B29" s="57" t="s">
        <v>37</v>
      </c>
      <c r="C29" s="61">
        <v>0.187979808</v>
      </c>
      <c r="D29" s="57">
        <v>1994</v>
      </c>
    </row>
    <row r="30" spans="2:4" x14ac:dyDescent="0.25">
      <c r="B30" s="57" t="s">
        <v>37</v>
      </c>
      <c r="C30" s="61">
        <v>0.19228645699999999</v>
      </c>
      <c r="D30" s="57">
        <v>1993</v>
      </c>
    </row>
    <row r="31" spans="2:4" x14ac:dyDescent="0.25">
      <c r="B31" s="57" t="s">
        <v>37</v>
      </c>
      <c r="C31" s="61">
        <v>0.21081741800000001</v>
      </c>
      <c r="D31" s="57">
        <v>1992</v>
      </c>
    </row>
    <row r="32" spans="2:4" x14ac:dyDescent="0.25">
      <c r="B32" s="57" t="s">
        <v>37</v>
      </c>
      <c r="C32" s="61">
        <v>0.20791132500000001</v>
      </c>
      <c r="D32" s="57">
        <v>1991</v>
      </c>
    </row>
    <row r="33" spans="2:4" x14ac:dyDescent="0.25">
      <c r="B33" s="57" t="s">
        <v>37</v>
      </c>
      <c r="C33" s="61">
        <v>0.20596061500000001</v>
      </c>
      <c r="D33" s="57">
        <v>1990</v>
      </c>
    </row>
    <row r="34" spans="2:4" x14ac:dyDescent="0.25">
      <c r="B34" s="57" t="s">
        <v>37</v>
      </c>
      <c r="C34" s="61">
        <v>0.20183727800000001</v>
      </c>
      <c r="D34" s="57">
        <v>1989</v>
      </c>
    </row>
    <row r="35" spans="2:4" x14ac:dyDescent="0.25">
      <c r="B35" s="57" t="s">
        <v>37</v>
      </c>
      <c r="C35" s="61">
        <v>0.19699512199999999</v>
      </c>
      <c r="D35" s="57">
        <v>1988</v>
      </c>
    </row>
    <row r="36" spans="2:4" x14ac:dyDescent="0.25">
      <c r="B36" s="57" t="s">
        <v>37</v>
      </c>
      <c r="C36" s="61">
        <v>0.19612499999999999</v>
      </c>
      <c r="D36" s="57">
        <v>1987</v>
      </c>
    </row>
    <row r="37" spans="2:4" x14ac:dyDescent="0.25">
      <c r="B37" s="57" t="s">
        <v>37</v>
      </c>
      <c r="C37" s="61">
        <v>0.20371412999999999</v>
      </c>
      <c r="D37" s="57">
        <v>1986</v>
      </c>
    </row>
    <row r="38" spans="2:4" x14ac:dyDescent="0.25">
      <c r="B38" s="57" t="s">
        <v>37</v>
      </c>
      <c r="C38" s="61">
        <v>0.192610219</v>
      </c>
      <c r="D38" s="57">
        <v>1985</v>
      </c>
    </row>
    <row r="39" spans="2:4" x14ac:dyDescent="0.25">
      <c r="B39" s="57" t="s">
        <v>37</v>
      </c>
      <c r="C39" s="61">
        <v>0.200068571</v>
      </c>
      <c r="D39" s="57">
        <v>1984</v>
      </c>
    </row>
    <row r="40" spans="2:4" x14ac:dyDescent="0.25">
      <c r="B40" s="57" t="s">
        <v>37</v>
      </c>
      <c r="C40" s="61">
        <v>0.196167647</v>
      </c>
      <c r="D40" s="57">
        <v>1983</v>
      </c>
    </row>
    <row r="41" spans="2:4" x14ac:dyDescent="0.25">
      <c r="B41" s="57" t="s">
        <v>42</v>
      </c>
      <c r="C41" s="61">
        <v>0.41499999999999998</v>
      </c>
      <c r="D41" s="57">
        <v>2017</v>
      </c>
    </row>
    <row r="42" spans="2:4" x14ac:dyDescent="0.25">
      <c r="B42" s="57" t="s">
        <v>42</v>
      </c>
      <c r="C42" s="61">
        <v>0.41</v>
      </c>
      <c r="D42" s="57">
        <v>2016</v>
      </c>
    </row>
    <row r="43" spans="2:4" x14ac:dyDescent="0.25">
      <c r="B43" s="57" t="s">
        <v>42</v>
      </c>
      <c r="C43" s="61">
        <v>0.38</v>
      </c>
      <c r="D43" s="57">
        <v>2015</v>
      </c>
    </row>
    <row r="44" spans="2:4" x14ac:dyDescent="0.25">
      <c r="B44" s="57" t="s">
        <v>42</v>
      </c>
      <c r="C44" s="61">
        <v>0.36</v>
      </c>
      <c r="D44" s="57">
        <v>2014</v>
      </c>
    </row>
    <row r="45" spans="2:4" x14ac:dyDescent="0.25">
      <c r="B45" s="57" t="s">
        <v>42</v>
      </c>
      <c r="C45" s="61">
        <v>0.37</v>
      </c>
      <c r="D45" s="57">
        <v>2013</v>
      </c>
    </row>
    <row r="46" spans="2:4" x14ac:dyDescent="0.25">
      <c r="B46" s="57" t="s">
        <v>42</v>
      </c>
      <c r="C46" s="61">
        <v>0.41</v>
      </c>
      <c r="D46" s="57">
        <v>2012</v>
      </c>
    </row>
    <row r="47" spans="2:4" x14ac:dyDescent="0.25">
      <c r="B47" s="57" t="s">
        <v>42</v>
      </c>
      <c r="C47" s="61">
        <v>0.42</v>
      </c>
      <c r="D47" s="57">
        <v>2011</v>
      </c>
    </row>
    <row r="48" spans="2:4" x14ac:dyDescent="0.25">
      <c r="B48" s="57" t="s">
        <v>42</v>
      </c>
      <c r="C48" s="61">
        <v>0.39</v>
      </c>
      <c r="D48" s="57">
        <v>2010</v>
      </c>
    </row>
    <row r="49" spans="2:4" x14ac:dyDescent="0.25">
      <c r="B49" s="57" t="s">
        <v>42</v>
      </c>
      <c r="C49" s="61">
        <v>0.37</v>
      </c>
      <c r="D49" s="57">
        <v>2009</v>
      </c>
    </row>
    <row r="50" spans="2:4" x14ac:dyDescent="0.25">
      <c r="B50" s="57" t="s">
        <v>42</v>
      </c>
      <c r="C50" s="61">
        <v>0.36</v>
      </c>
      <c r="D50" s="57">
        <v>2008</v>
      </c>
    </row>
    <row r="51" spans="2:4" x14ac:dyDescent="0.25">
      <c r="B51" s="57" t="s">
        <v>42</v>
      </c>
      <c r="C51" s="61">
        <v>0.31</v>
      </c>
      <c r="D51" s="57">
        <v>2007</v>
      </c>
    </row>
    <row r="52" spans="2:4" x14ac:dyDescent="0.25">
      <c r="B52" s="57" t="s">
        <v>42</v>
      </c>
      <c r="C52" s="61">
        <v>0.34</v>
      </c>
      <c r="D52" s="57">
        <v>2006</v>
      </c>
    </row>
    <row r="53" spans="2:4" x14ac:dyDescent="0.25">
      <c r="B53" s="57" t="s">
        <v>42</v>
      </c>
      <c r="C53" s="61">
        <v>0.34</v>
      </c>
      <c r="D53" s="57">
        <v>2005</v>
      </c>
    </row>
    <row r="54" spans="2:4" x14ac:dyDescent="0.25">
      <c r="B54" s="57" t="s">
        <v>42</v>
      </c>
      <c r="C54" s="61">
        <v>0.33</v>
      </c>
      <c r="D54" s="57">
        <v>2004</v>
      </c>
    </row>
    <row r="55" spans="2:4" x14ac:dyDescent="0.25">
      <c r="B55" s="57" t="s">
        <v>42</v>
      </c>
      <c r="C55" s="61">
        <v>0.39</v>
      </c>
      <c r="D55" s="57">
        <v>2003</v>
      </c>
    </row>
    <row r="56" spans="2:4" x14ac:dyDescent="0.25">
      <c r="B56" s="57" t="s">
        <v>42</v>
      </c>
      <c r="C56" s="61">
        <v>0.33</v>
      </c>
      <c r="D56" s="57">
        <v>2002</v>
      </c>
    </row>
    <row r="57" spans="2:4" x14ac:dyDescent="0.25">
      <c r="B57" s="57" t="s">
        <v>42</v>
      </c>
      <c r="C57" s="61">
        <v>0.25</v>
      </c>
      <c r="D57" s="57">
        <v>2001</v>
      </c>
    </row>
    <row r="58" spans="2:4" x14ac:dyDescent="0.25">
      <c r="B58" s="57" t="s">
        <v>42</v>
      </c>
      <c r="C58" s="61">
        <v>0.27</v>
      </c>
      <c r="D58" s="57">
        <v>2000</v>
      </c>
    </row>
    <row r="61" spans="2:4" x14ac:dyDescent="0.25">
      <c r="B61" s="57" t="s">
        <v>395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316"/>
  <sheetViews>
    <sheetView showGridLines="0" zoomScale="70" zoomScaleNormal="70" workbookViewId="0">
      <selection sqref="A1:XFD1"/>
    </sheetView>
  </sheetViews>
  <sheetFormatPr defaultColWidth="8.88671875" defaultRowHeight="13.8" x14ac:dyDescent="0.25"/>
  <cols>
    <col min="1" max="1" width="8.88671875" style="57"/>
    <col min="2" max="2" width="13" style="57" customWidth="1"/>
    <col min="3" max="16384" width="8.88671875" style="57"/>
  </cols>
  <sheetData>
    <row r="3" spans="2:4" x14ac:dyDescent="0.25">
      <c r="B3" s="57" t="s">
        <v>162</v>
      </c>
    </row>
    <row r="7" spans="2:4" ht="69" x14ac:dyDescent="0.25">
      <c r="B7" s="82" t="s">
        <v>88</v>
      </c>
      <c r="C7" s="82" t="s">
        <v>2</v>
      </c>
      <c r="D7" s="82" t="s">
        <v>161</v>
      </c>
    </row>
    <row r="8" spans="2:4" x14ac:dyDescent="0.25">
      <c r="B8" s="57" t="s">
        <v>28</v>
      </c>
      <c r="C8" s="57">
        <v>1983</v>
      </c>
      <c r="D8" s="57">
        <v>0.19</v>
      </c>
    </row>
    <row r="9" spans="2:4" x14ac:dyDescent="0.25">
      <c r="B9" s="57" t="s">
        <v>28</v>
      </c>
      <c r="C9" s="57">
        <v>1984</v>
      </c>
      <c r="D9" s="57">
        <v>0.19</v>
      </c>
    </row>
    <row r="10" spans="2:4" x14ac:dyDescent="0.25">
      <c r="B10" s="57" t="s">
        <v>28</v>
      </c>
      <c r="C10" s="57">
        <v>1985</v>
      </c>
      <c r="D10" s="57">
        <v>0.2</v>
      </c>
    </row>
    <row r="11" spans="2:4" x14ac:dyDescent="0.25">
      <c r="B11" s="57" t="s">
        <v>28</v>
      </c>
      <c r="C11" s="57">
        <v>1986</v>
      </c>
      <c r="D11" s="57">
        <v>0.2</v>
      </c>
    </row>
    <row r="12" spans="2:4" x14ac:dyDescent="0.25">
      <c r="B12" s="57" t="s">
        <v>28</v>
      </c>
      <c r="C12" s="57">
        <v>1987</v>
      </c>
      <c r="D12" s="57">
        <v>0.2</v>
      </c>
    </row>
    <row r="13" spans="2:4" x14ac:dyDescent="0.25">
      <c r="B13" s="57" t="s">
        <v>28</v>
      </c>
      <c r="C13" s="57">
        <v>1988</v>
      </c>
      <c r="D13" s="57">
        <v>0.2</v>
      </c>
    </row>
    <row r="14" spans="2:4" x14ac:dyDescent="0.25">
      <c r="B14" s="57" t="s">
        <v>28</v>
      </c>
      <c r="C14" s="57">
        <v>1989</v>
      </c>
      <c r="D14" s="57">
        <v>0.2</v>
      </c>
    </row>
    <row r="15" spans="2:4" x14ac:dyDescent="0.25">
      <c r="B15" s="57" t="s">
        <v>28</v>
      </c>
      <c r="C15" s="57">
        <v>1990</v>
      </c>
      <c r="D15" s="57">
        <v>0.2</v>
      </c>
    </row>
    <row r="16" spans="2:4" x14ac:dyDescent="0.25">
      <c r="B16" s="57" t="s">
        <v>28</v>
      </c>
      <c r="C16" s="57">
        <v>1991</v>
      </c>
      <c r="D16" s="57">
        <v>0.2</v>
      </c>
    </row>
    <row r="17" spans="2:4" x14ac:dyDescent="0.25">
      <c r="B17" s="57" t="s">
        <v>28</v>
      </c>
      <c r="C17" s="57">
        <v>1998</v>
      </c>
      <c r="D17" s="57">
        <v>0.26300000000000001</v>
      </c>
    </row>
    <row r="18" spans="2:4" x14ac:dyDescent="0.25">
      <c r="B18" s="57" t="s">
        <v>28</v>
      </c>
      <c r="C18" s="57">
        <v>1999</v>
      </c>
      <c r="D18" s="57">
        <v>0.26300000000000001</v>
      </c>
    </row>
    <row r="19" spans="2:4" x14ac:dyDescent="0.25">
      <c r="B19" s="57" t="s">
        <v>28</v>
      </c>
      <c r="C19" s="57">
        <v>2000</v>
      </c>
      <c r="D19" s="57">
        <v>0.27800000000000002</v>
      </c>
    </row>
    <row r="20" spans="2:4" x14ac:dyDescent="0.25">
      <c r="B20" s="57" t="s">
        <v>28</v>
      </c>
      <c r="C20" s="57">
        <v>2001</v>
      </c>
      <c r="D20" s="57">
        <v>0.294920564</v>
      </c>
    </row>
    <row r="21" spans="2:4" x14ac:dyDescent="0.25">
      <c r="B21" s="57" t="s">
        <v>28</v>
      </c>
      <c r="C21" s="57">
        <v>2002</v>
      </c>
      <c r="D21" s="57">
        <v>0.30718719</v>
      </c>
    </row>
    <row r="22" spans="2:4" x14ac:dyDescent="0.25">
      <c r="B22" s="57" t="s">
        <v>28</v>
      </c>
      <c r="C22" s="57">
        <v>2003</v>
      </c>
      <c r="D22" s="57">
        <v>0.31350756099999999</v>
      </c>
    </row>
    <row r="23" spans="2:4" x14ac:dyDescent="0.25">
      <c r="B23" s="57" t="s">
        <v>28</v>
      </c>
      <c r="C23" s="57">
        <v>2004</v>
      </c>
      <c r="D23" s="57">
        <v>0.32857897800000002</v>
      </c>
    </row>
    <row r="24" spans="2:4" x14ac:dyDescent="0.25">
      <c r="B24" s="57" t="s">
        <v>28</v>
      </c>
      <c r="C24" s="57">
        <v>2005</v>
      </c>
      <c r="D24" s="57">
        <v>0.33441033399999998</v>
      </c>
    </row>
    <row r="25" spans="2:4" x14ac:dyDescent="0.25">
      <c r="B25" s="57" t="s">
        <v>28</v>
      </c>
      <c r="C25" s="57">
        <v>2006</v>
      </c>
      <c r="D25" s="57">
        <v>0.33051957900000001</v>
      </c>
    </row>
    <row r="26" spans="2:4" x14ac:dyDescent="0.25">
      <c r="B26" s="57" t="s">
        <v>28</v>
      </c>
      <c r="C26" s="57">
        <v>2007</v>
      </c>
      <c r="D26" s="57">
        <v>0.342975737</v>
      </c>
    </row>
    <row r="27" spans="2:4" x14ac:dyDescent="0.25">
      <c r="B27" s="57" t="s">
        <v>28</v>
      </c>
      <c r="C27" s="57">
        <v>2008</v>
      </c>
      <c r="D27" s="57">
        <v>0.335399632</v>
      </c>
    </row>
    <row r="28" spans="2:4" x14ac:dyDescent="0.25">
      <c r="B28" s="57" t="s">
        <v>28</v>
      </c>
      <c r="C28" s="57">
        <v>2009</v>
      </c>
      <c r="D28" s="57">
        <v>0.30336625699999997</v>
      </c>
    </row>
    <row r="29" spans="2:4" x14ac:dyDescent="0.25">
      <c r="B29" s="57" t="s">
        <v>28</v>
      </c>
      <c r="C29" s="57">
        <v>2010</v>
      </c>
      <c r="D29" s="57">
        <v>0.32903652500000002</v>
      </c>
    </row>
    <row r="30" spans="2:4" x14ac:dyDescent="0.25">
      <c r="B30" s="57" t="s">
        <v>28</v>
      </c>
      <c r="C30" s="57">
        <v>2011</v>
      </c>
      <c r="D30" s="57">
        <v>0.305359504</v>
      </c>
    </row>
    <row r="31" spans="2:4" x14ac:dyDescent="0.25">
      <c r="B31" s="57" t="s">
        <v>28</v>
      </c>
      <c r="C31" s="57">
        <v>2012</v>
      </c>
      <c r="D31" s="57">
        <v>0.313403718</v>
      </c>
    </row>
    <row r="32" spans="2:4" x14ac:dyDescent="0.25">
      <c r="B32" s="57" t="s">
        <v>28</v>
      </c>
      <c r="C32" s="57">
        <v>2013</v>
      </c>
      <c r="D32" s="57">
        <v>0.34554262499999999</v>
      </c>
    </row>
    <row r="33" spans="2:4" x14ac:dyDescent="0.25">
      <c r="B33" s="57" t="s">
        <v>28</v>
      </c>
      <c r="C33" s="57">
        <v>2014</v>
      </c>
      <c r="D33" s="57">
        <v>0.39976245199999999</v>
      </c>
    </row>
    <row r="34" spans="2:4" x14ac:dyDescent="0.25">
      <c r="B34" s="57" t="s">
        <v>28</v>
      </c>
      <c r="C34" s="57">
        <v>2015</v>
      </c>
      <c r="D34" s="57">
        <v>0.39991967299999998</v>
      </c>
    </row>
    <row r="35" spans="2:4" x14ac:dyDescent="0.25">
      <c r="B35" s="57" t="s">
        <v>28</v>
      </c>
      <c r="C35" s="57">
        <v>2016</v>
      </c>
      <c r="D35" s="57">
        <v>0.410096456</v>
      </c>
    </row>
    <row r="36" spans="2:4" x14ac:dyDescent="0.25">
      <c r="B36" s="57" t="s">
        <v>92</v>
      </c>
      <c r="C36" s="57">
        <v>1984</v>
      </c>
      <c r="D36" s="57">
        <v>0.20680000000000001</v>
      </c>
    </row>
    <row r="37" spans="2:4" x14ac:dyDescent="0.25">
      <c r="B37" s="57" t="s">
        <v>92</v>
      </c>
      <c r="C37" s="57">
        <v>1990</v>
      </c>
      <c r="D37" s="57">
        <v>0.21709999999999999</v>
      </c>
    </row>
    <row r="38" spans="2:4" x14ac:dyDescent="0.25">
      <c r="B38" s="57" t="s">
        <v>92</v>
      </c>
      <c r="C38" s="57">
        <v>1991</v>
      </c>
      <c r="D38" s="57">
        <v>0.22750000000000001</v>
      </c>
    </row>
    <row r="39" spans="2:4" x14ac:dyDescent="0.25">
      <c r="B39" s="57" t="s">
        <v>92</v>
      </c>
      <c r="C39" s="57">
        <v>1992</v>
      </c>
      <c r="D39" s="57">
        <v>0.2</v>
      </c>
    </row>
    <row r="40" spans="2:4" x14ac:dyDescent="0.25">
      <c r="B40" s="57" t="s">
        <v>92</v>
      </c>
      <c r="C40" s="57">
        <v>1993</v>
      </c>
      <c r="D40" s="57">
        <v>0.2</v>
      </c>
    </row>
    <row r="41" spans="2:4" x14ac:dyDescent="0.25">
      <c r="B41" s="57" t="s">
        <v>92</v>
      </c>
      <c r="C41" s="57">
        <v>1994</v>
      </c>
      <c r="D41" s="57">
        <v>0.2</v>
      </c>
    </row>
    <row r="42" spans="2:4" x14ac:dyDescent="0.25">
      <c r="B42" s="57" t="s">
        <v>92</v>
      </c>
      <c r="C42" s="57">
        <v>1995</v>
      </c>
      <c r="D42" s="57">
        <v>0.2</v>
      </c>
    </row>
    <row r="43" spans="2:4" x14ac:dyDescent="0.25">
      <c r="B43" s="57" t="s">
        <v>92</v>
      </c>
      <c r="C43" s="57">
        <v>1996</v>
      </c>
      <c r="D43" s="57">
        <v>0.19</v>
      </c>
    </row>
    <row r="44" spans="2:4" x14ac:dyDescent="0.25">
      <c r="B44" s="57" t="s">
        <v>92</v>
      </c>
      <c r="C44" s="57">
        <v>1997</v>
      </c>
      <c r="D44" s="57">
        <v>0.2</v>
      </c>
    </row>
    <row r="45" spans="2:4" x14ac:dyDescent="0.25">
      <c r="B45" s="57" t="s">
        <v>92</v>
      </c>
      <c r="C45" s="57">
        <v>1998</v>
      </c>
      <c r="D45" s="57">
        <v>0.2</v>
      </c>
    </row>
    <row r="46" spans="2:4" x14ac:dyDescent="0.25">
      <c r="B46" s="57" t="s">
        <v>92</v>
      </c>
      <c r="C46" s="57">
        <v>1999</v>
      </c>
      <c r="D46" s="57">
        <v>0.2</v>
      </c>
    </row>
    <row r="47" spans="2:4" x14ac:dyDescent="0.25">
      <c r="B47" s="57" t="s">
        <v>92</v>
      </c>
      <c r="C47" s="57">
        <v>2001</v>
      </c>
      <c r="D47" s="57">
        <v>0.23</v>
      </c>
    </row>
    <row r="48" spans="2:4" x14ac:dyDescent="0.25">
      <c r="B48" s="57" t="s">
        <v>92</v>
      </c>
      <c r="C48" s="57">
        <v>2002</v>
      </c>
      <c r="D48" s="57">
        <v>0.2</v>
      </c>
    </row>
    <row r="49" spans="2:4" x14ac:dyDescent="0.25">
      <c r="B49" s="57" t="s">
        <v>92</v>
      </c>
      <c r="C49" s="57">
        <v>2003</v>
      </c>
      <c r="D49" s="57">
        <v>0.23</v>
      </c>
    </row>
    <row r="50" spans="2:4" x14ac:dyDescent="0.25">
      <c r="B50" s="57" t="s">
        <v>92</v>
      </c>
      <c r="C50" s="57">
        <v>2004</v>
      </c>
      <c r="D50" s="57">
        <v>0.24</v>
      </c>
    </row>
    <row r="51" spans="2:4" x14ac:dyDescent="0.25">
      <c r="B51" s="57" t="s">
        <v>92</v>
      </c>
      <c r="C51" s="57">
        <v>2005</v>
      </c>
      <c r="D51" s="57">
        <v>0.23</v>
      </c>
    </row>
    <row r="52" spans="2:4" x14ac:dyDescent="0.25">
      <c r="B52" s="57" t="s">
        <v>92</v>
      </c>
      <c r="C52" s="57">
        <v>2006</v>
      </c>
      <c r="D52" s="57">
        <v>0.23</v>
      </c>
    </row>
    <row r="53" spans="2:4" x14ac:dyDescent="0.25">
      <c r="B53" s="57" t="s">
        <v>92</v>
      </c>
      <c r="C53" s="57">
        <v>2007</v>
      </c>
      <c r="D53" s="57">
        <v>0.25891661199999999</v>
      </c>
    </row>
    <row r="54" spans="2:4" x14ac:dyDescent="0.25">
      <c r="B54" s="57" t="s">
        <v>92</v>
      </c>
      <c r="C54" s="57">
        <v>2008</v>
      </c>
      <c r="D54" s="57">
        <v>0.24</v>
      </c>
    </row>
    <row r="55" spans="2:4" x14ac:dyDescent="0.25">
      <c r="B55" s="57" t="s">
        <v>92</v>
      </c>
      <c r="C55" s="57">
        <v>2009</v>
      </c>
      <c r="D55" s="57">
        <v>0.27170930500000001</v>
      </c>
    </row>
    <row r="56" spans="2:4" x14ac:dyDescent="0.25">
      <c r="B56" s="57" t="s">
        <v>92</v>
      </c>
      <c r="C56" s="57">
        <v>2010</v>
      </c>
      <c r="D56" s="57">
        <v>0.34</v>
      </c>
    </row>
    <row r="57" spans="2:4" x14ac:dyDescent="0.25">
      <c r="B57" s="57" t="s">
        <v>92</v>
      </c>
      <c r="C57" s="57">
        <v>2011</v>
      </c>
      <c r="D57" s="57">
        <v>0.34</v>
      </c>
    </row>
    <row r="58" spans="2:4" x14ac:dyDescent="0.25">
      <c r="B58" s="57" t="s">
        <v>92</v>
      </c>
      <c r="C58" s="57">
        <v>2012</v>
      </c>
      <c r="D58" s="57">
        <v>0.33251644499999999</v>
      </c>
    </row>
    <row r="59" spans="2:4" x14ac:dyDescent="0.25">
      <c r="B59" s="57" t="s">
        <v>92</v>
      </c>
      <c r="C59" s="57">
        <v>2013</v>
      </c>
      <c r="D59" s="57">
        <v>0.34</v>
      </c>
    </row>
    <row r="60" spans="2:4" x14ac:dyDescent="0.25">
      <c r="B60" s="57" t="s">
        <v>92</v>
      </c>
      <c r="C60" s="57">
        <v>2014</v>
      </c>
      <c r="D60" s="57">
        <v>0.34043819400000003</v>
      </c>
    </row>
    <row r="61" spans="2:4" x14ac:dyDescent="0.25">
      <c r="B61" s="57" t="s">
        <v>92</v>
      </c>
      <c r="C61" s="57">
        <v>2015</v>
      </c>
      <c r="D61" s="57">
        <v>0.34296311699999998</v>
      </c>
    </row>
    <row r="62" spans="2:4" x14ac:dyDescent="0.25">
      <c r="B62" s="57" t="s">
        <v>92</v>
      </c>
      <c r="C62" s="57">
        <v>2016</v>
      </c>
      <c r="D62" s="57">
        <v>0.33275830099999998</v>
      </c>
    </row>
    <row r="63" spans="2:4" x14ac:dyDescent="0.25">
      <c r="B63" s="57" t="s">
        <v>124</v>
      </c>
      <c r="C63" s="57">
        <v>1989</v>
      </c>
      <c r="D63" s="57">
        <v>0.20449999999999999</v>
      </c>
    </row>
    <row r="64" spans="2:4" x14ac:dyDescent="0.25">
      <c r="B64" s="57" t="s">
        <v>124</v>
      </c>
      <c r="C64" s="57">
        <v>1991</v>
      </c>
      <c r="D64" s="57">
        <v>0.22750000000000001</v>
      </c>
    </row>
    <row r="65" spans="2:4" x14ac:dyDescent="0.25">
      <c r="B65" s="57" t="s">
        <v>124</v>
      </c>
      <c r="C65" s="57">
        <v>1992</v>
      </c>
      <c r="D65" s="57">
        <v>0.2</v>
      </c>
    </row>
    <row r="66" spans="2:4" x14ac:dyDescent="0.25">
      <c r="B66" s="57" t="s">
        <v>124</v>
      </c>
      <c r="C66" s="57">
        <v>1993</v>
      </c>
      <c r="D66" s="57">
        <v>0.2</v>
      </c>
    </row>
    <row r="67" spans="2:4" x14ac:dyDescent="0.25">
      <c r="B67" s="57" t="s">
        <v>124</v>
      </c>
      <c r="C67" s="57">
        <v>1994</v>
      </c>
      <c r="D67" s="57">
        <v>0.2</v>
      </c>
    </row>
    <row r="68" spans="2:4" x14ac:dyDescent="0.25">
      <c r="B68" s="57" t="s">
        <v>124</v>
      </c>
      <c r="C68" s="57">
        <v>1995</v>
      </c>
      <c r="D68" s="57">
        <v>0.2</v>
      </c>
    </row>
    <row r="69" spans="2:4" x14ac:dyDescent="0.25">
      <c r="B69" s="57" t="s">
        <v>124</v>
      </c>
      <c r="C69" s="57">
        <v>1996</v>
      </c>
      <c r="D69" s="57">
        <v>0.19</v>
      </c>
    </row>
    <row r="70" spans="2:4" x14ac:dyDescent="0.25">
      <c r="B70" s="57" t="s">
        <v>124</v>
      </c>
      <c r="C70" s="57">
        <v>1997</v>
      </c>
      <c r="D70" s="57">
        <v>0.2</v>
      </c>
    </row>
    <row r="71" spans="2:4" x14ac:dyDescent="0.25">
      <c r="B71" s="57" t="s">
        <v>124</v>
      </c>
      <c r="C71" s="57">
        <v>1998</v>
      </c>
      <c r="D71" s="57">
        <v>0.2</v>
      </c>
    </row>
    <row r="72" spans="2:4" x14ac:dyDescent="0.25">
      <c r="B72" s="57" t="s">
        <v>124</v>
      </c>
      <c r="C72" s="57">
        <v>1999</v>
      </c>
      <c r="D72" s="57">
        <v>0.2</v>
      </c>
    </row>
    <row r="73" spans="2:4" x14ac:dyDescent="0.25">
      <c r="B73" s="57" t="s">
        <v>124</v>
      </c>
      <c r="C73" s="57">
        <v>2000</v>
      </c>
      <c r="D73" s="57">
        <v>0.2</v>
      </c>
    </row>
    <row r="74" spans="2:4" x14ac:dyDescent="0.25">
      <c r="B74" s="57" t="s">
        <v>124</v>
      </c>
      <c r="C74" s="57">
        <v>2001</v>
      </c>
      <c r="D74" s="57">
        <v>0.23</v>
      </c>
    </row>
    <row r="75" spans="2:4" x14ac:dyDescent="0.25">
      <c r="B75" s="57" t="s">
        <v>124</v>
      </c>
      <c r="C75" s="57">
        <v>2002</v>
      </c>
      <c r="D75" s="57">
        <v>0.2</v>
      </c>
    </row>
    <row r="76" spans="2:4" x14ac:dyDescent="0.25">
      <c r="B76" s="57" t="s">
        <v>124</v>
      </c>
      <c r="C76" s="57">
        <v>2003</v>
      </c>
      <c r="D76" s="57">
        <v>0.23</v>
      </c>
    </row>
    <row r="77" spans="2:4" x14ac:dyDescent="0.25">
      <c r="B77" s="57" t="s">
        <v>124</v>
      </c>
      <c r="C77" s="57">
        <v>2004</v>
      </c>
      <c r="D77" s="57">
        <v>0.25170939599999997</v>
      </c>
    </row>
    <row r="78" spans="2:4" x14ac:dyDescent="0.25">
      <c r="B78" s="57" t="s">
        <v>124</v>
      </c>
      <c r="C78" s="57">
        <v>2005</v>
      </c>
      <c r="D78" s="57">
        <v>0.224261496</v>
      </c>
    </row>
    <row r="79" spans="2:4" x14ac:dyDescent="0.25">
      <c r="B79" s="57" t="s">
        <v>124</v>
      </c>
      <c r="C79" s="57">
        <v>2006</v>
      </c>
      <c r="D79" s="57">
        <v>0.229148184</v>
      </c>
    </row>
    <row r="80" spans="2:4" x14ac:dyDescent="0.25">
      <c r="B80" s="57" t="s">
        <v>124</v>
      </c>
      <c r="C80" s="57">
        <v>2007</v>
      </c>
      <c r="D80" s="57">
        <v>0.24089991399999999</v>
      </c>
    </row>
    <row r="81" spans="2:4" x14ac:dyDescent="0.25">
      <c r="B81" s="57" t="s">
        <v>124</v>
      </c>
      <c r="C81" s="57">
        <v>2008</v>
      </c>
      <c r="D81" s="57">
        <v>0.23946421700000001</v>
      </c>
    </row>
    <row r="82" spans="2:4" x14ac:dyDescent="0.25">
      <c r="B82" s="57" t="s">
        <v>124</v>
      </c>
      <c r="C82" s="57">
        <v>2009</v>
      </c>
      <c r="D82" s="57">
        <v>0.26</v>
      </c>
    </row>
    <row r="83" spans="2:4" x14ac:dyDescent="0.25">
      <c r="B83" s="57" t="s">
        <v>124</v>
      </c>
      <c r="C83" s="57">
        <v>2010</v>
      </c>
      <c r="D83" s="57">
        <v>0.25424225</v>
      </c>
    </row>
    <row r="84" spans="2:4" x14ac:dyDescent="0.25">
      <c r="B84" s="57" t="s">
        <v>124</v>
      </c>
      <c r="C84" s="57">
        <v>2011</v>
      </c>
      <c r="D84" s="57">
        <v>0.2525</v>
      </c>
    </row>
    <row r="85" spans="2:4" x14ac:dyDescent="0.25">
      <c r="B85" s="57" t="s">
        <v>124</v>
      </c>
      <c r="C85" s="57">
        <v>2012</v>
      </c>
      <c r="D85" s="57">
        <v>0.25464620700000001</v>
      </c>
    </row>
    <row r="86" spans="2:4" x14ac:dyDescent="0.25">
      <c r="B86" s="57" t="s">
        <v>124</v>
      </c>
      <c r="C86" s="57">
        <v>2013</v>
      </c>
      <c r="D86" s="57">
        <v>0.2525</v>
      </c>
    </row>
    <row r="87" spans="2:4" x14ac:dyDescent="0.25">
      <c r="B87" s="57" t="s">
        <v>124</v>
      </c>
      <c r="C87" s="57">
        <v>2014</v>
      </c>
      <c r="D87" s="57">
        <v>0.25</v>
      </c>
    </row>
    <row r="88" spans="2:4" x14ac:dyDescent="0.25">
      <c r="B88" s="57" t="s">
        <v>124</v>
      </c>
      <c r="C88" s="57">
        <v>2015</v>
      </c>
      <c r="D88" s="57">
        <v>0.260160797</v>
      </c>
    </row>
    <row r="89" spans="2:4" x14ac:dyDescent="0.25">
      <c r="B89" s="57" t="s">
        <v>124</v>
      </c>
      <c r="C89" s="57">
        <v>2016</v>
      </c>
      <c r="D89" s="57">
        <v>0.28737733500000001</v>
      </c>
    </row>
    <row r="90" spans="2:4" x14ac:dyDescent="0.25">
      <c r="B90" s="57" t="s">
        <v>27</v>
      </c>
      <c r="C90" s="57">
        <v>1990</v>
      </c>
      <c r="D90" s="57">
        <v>0.21709999999999999</v>
      </c>
    </row>
    <row r="91" spans="2:4" x14ac:dyDescent="0.25">
      <c r="B91" s="57" t="s">
        <v>27</v>
      </c>
      <c r="C91" s="57">
        <v>1991</v>
      </c>
      <c r="D91" s="57">
        <v>0.19</v>
      </c>
    </row>
    <row r="92" spans="2:4" x14ac:dyDescent="0.25">
      <c r="B92" s="57" t="s">
        <v>27</v>
      </c>
      <c r="C92" s="57">
        <v>1992</v>
      </c>
      <c r="D92" s="57">
        <v>0.19</v>
      </c>
    </row>
    <row r="93" spans="2:4" x14ac:dyDescent="0.25">
      <c r="B93" s="57" t="s">
        <v>27</v>
      </c>
      <c r="C93" s="57">
        <v>1993</v>
      </c>
      <c r="D93" s="57">
        <v>0.19</v>
      </c>
    </row>
    <row r="94" spans="2:4" x14ac:dyDescent="0.25">
      <c r="B94" s="57" t="s">
        <v>27</v>
      </c>
      <c r="C94" s="57">
        <v>1994</v>
      </c>
      <c r="D94" s="57">
        <v>0.19</v>
      </c>
    </row>
    <row r="95" spans="2:4" x14ac:dyDescent="0.25">
      <c r="B95" s="57" t="s">
        <v>27</v>
      </c>
      <c r="C95" s="57">
        <v>1995</v>
      </c>
      <c r="D95" s="57">
        <v>0.19</v>
      </c>
    </row>
    <row r="96" spans="2:4" x14ac:dyDescent="0.25">
      <c r="B96" s="57" t="s">
        <v>27</v>
      </c>
      <c r="C96" s="57">
        <v>1996</v>
      </c>
      <c r="D96" s="57">
        <v>0.19</v>
      </c>
    </row>
    <row r="97" spans="2:4" x14ac:dyDescent="0.25">
      <c r="B97" s="57" t="s">
        <v>27</v>
      </c>
      <c r="C97" s="57">
        <v>1997</v>
      </c>
      <c r="D97" s="57">
        <v>0.2</v>
      </c>
    </row>
    <row r="98" spans="2:4" x14ac:dyDescent="0.25">
      <c r="B98" s="57" t="s">
        <v>27</v>
      </c>
      <c r="C98" s="57">
        <v>1998</v>
      </c>
      <c r="D98" s="57">
        <v>0.19</v>
      </c>
    </row>
    <row r="99" spans="2:4" x14ac:dyDescent="0.25">
      <c r="B99" s="57" t="s">
        <v>27</v>
      </c>
      <c r="C99" s="57">
        <v>1999</v>
      </c>
      <c r="D99" s="57">
        <v>0.19</v>
      </c>
    </row>
    <row r="100" spans="2:4" x14ac:dyDescent="0.25">
      <c r="B100" s="57" t="s">
        <v>27</v>
      </c>
      <c r="C100" s="57">
        <v>2000</v>
      </c>
      <c r="D100" s="57">
        <v>0.18180164700000001</v>
      </c>
    </row>
    <row r="101" spans="2:4" x14ac:dyDescent="0.25">
      <c r="B101" s="57" t="s">
        <v>27</v>
      </c>
      <c r="C101" s="57">
        <v>2001</v>
      </c>
      <c r="D101" s="57">
        <v>0.191407884</v>
      </c>
    </row>
    <row r="102" spans="2:4" x14ac:dyDescent="0.25">
      <c r="B102" s="57" t="s">
        <v>27</v>
      </c>
      <c r="C102" s="57">
        <v>2002</v>
      </c>
      <c r="D102" s="57">
        <v>0.20650032500000001</v>
      </c>
    </row>
    <row r="103" spans="2:4" x14ac:dyDescent="0.25">
      <c r="B103" s="57" t="s">
        <v>27</v>
      </c>
      <c r="C103" s="57">
        <v>2003</v>
      </c>
      <c r="D103" s="57">
        <v>0.213776099</v>
      </c>
    </row>
    <row r="104" spans="2:4" x14ac:dyDescent="0.25">
      <c r="B104" s="57" t="s">
        <v>27</v>
      </c>
      <c r="C104" s="57">
        <v>2004</v>
      </c>
      <c r="D104" s="57">
        <v>0.23809452</v>
      </c>
    </row>
    <row r="105" spans="2:4" x14ac:dyDescent="0.25">
      <c r="B105" s="57" t="s">
        <v>27</v>
      </c>
      <c r="C105" s="57">
        <v>2005</v>
      </c>
      <c r="D105" s="57">
        <v>0.21986886</v>
      </c>
    </row>
    <row r="106" spans="2:4" x14ac:dyDescent="0.25">
      <c r="B106" s="57" t="s">
        <v>27</v>
      </c>
      <c r="C106" s="57">
        <v>2006</v>
      </c>
      <c r="D106" s="57">
        <v>0.21</v>
      </c>
    </row>
    <row r="107" spans="2:4" x14ac:dyDescent="0.25">
      <c r="B107" s="57" t="s">
        <v>27</v>
      </c>
      <c r="C107" s="57">
        <v>2007</v>
      </c>
      <c r="D107" s="57">
        <v>0.25160793300000001</v>
      </c>
    </row>
    <row r="108" spans="2:4" x14ac:dyDescent="0.25">
      <c r="B108" s="57" t="s">
        <v>27</v>
      </c>
      <c r="C108" s="57">
        <v>2008</v>
      </c>
      <c r="D108" s="57">
        <v>0.21720102199999999</v>
      </c>
    </row>
    <row r="109" spans="2:4" x14ac:dyDescent="0.25">
      <c r="B109" s="57" t="s">
        <v>27</v>
      </c>
      <c r="C109" s="57">
        <v>2009</v>
      </c>
      <c r="D109" s="57">
        <v>0.25054577500000003</v>
      </c>
    </row>
    <row r="110" spans="2:4" x14ac:dyDescent="0.25">
      <c r="B110" s="57" t="s">
        <v>27</v>
      </c>
      <c r="C110" s="57">
        <v>2010</v>
      </c>
      <c r="D110" s="57">
        <v>0.24820589600000001</v>
      </c>
    </row>
    <row r="111" spans="2:4" x14ac:dyDescent="0.25">
      <c r="B111" s="57" t="s">
        <v>27</v>
      </c>
      <c r="C111" s="57">
        <v>2011</v>
      </c>
      <c r="D111" s="57">
        <v>0.237629746</v>
      </c>
    </row>
    <row r="112" spans="2:4" x14ac:dyDescent="0.25">
      <c r="B112" s="57" t="s">
        <v>27</v>
      </c>
      <c r="C112" s="57">
        <v>2012</v>
      </c>
      <c r="D112" s="57">
        <v>0.232106219</v>
      </c>
    </row>
    <row r="113" spans="2:4" x14ac:dyDescent="0.25">
      <c r="B113" s="57" t="s">
        <v>27</v>
      </c>
      <c r="C113" s="57">
        <v>2013</v>
      </c>
      <c r="D113" s="57">
        <v>0.233434527</v>
      </c>
    </row>
    <row r="114" spans="2:4" x14ac:dyDescent="0.25">
      <c r="B114" s="57" t="s">
        <v>27</v>
      </c>
      <c r="C114" s="57">
        <v>2014</v>
      </c>
      <c r="D114" s="57">
        <v>0.22608827000000001</v>
      </c>
    </row>
    <row r="115" spans="2:4" x14ac:dyDescent="0.25">
      <c r="B115" s="57" t="s">
        <v>27</v>
      </c>
      <c r="C115" s="57">
        <v>2015</v>
      </c>
      <c r="D115" s="57">
        <v>0.232216062</v>
      </c>
    </row>
    <row r="116" spans="2:4" x14ac:dyDescent="0.25">
      <c r="B116" s="57" t="s">
        <v>27</v>
      </c>
      <c r="C116" s="57">
        <v>2016</v>
      </c>
      <c r="D116" s="57">
        <v>0.23599552500000001</v>
      </c>
    </row>
    <row r="117" spans="2:4" x14ac:dyDescent="0.25">
      <c r="B117" s="57" t="s">
        <v>125</v>
      </c>
      <c r="C117" s="57">
        <v>1989</v>
      </c>
      <c r="D117" s="57">
        <v>0.20449999999999999</v>
      </c>
    </row>
    <row r="118" spans="2:4" x14ac:dyDescent="0.25">
      <c r="B118" s="57" t="s">
        <v>125</v>
      </c>
      <c r="C118" s="57">
        <v>1990</v>
      </c>
      <c r="D118" s="57">
        <v>0.21709999999999999</v>
      </c>
    </row>
    <row r="119" spans="2:4" x14ac:dyDescent="0.25">
      <c r="B119" s="57" t="s">
        <v>125</v>
      </c>
      <c r="C119" s="57">
        <v>1991</v>
      </c>
      <c r="D119" s="57">
        <v>0.22750000000000001</v>
      </c>
    </row>
    <row r="120" spans="2:4" x14ac:dyDescent="0.25">
      <c r="B120" s="57" t="s">
        <v>125</v>
      </c>
      <c r="C120" s="57">
        <v>1992</v>
      </c>
      <c r="D120" s="57">
        <v>0.21666666700000001</v>
      </c>
    </row>
    <row r="121" spans="2:4" x14ac:dyDescent="0.25">
      <c r="B121" s="57" t="s">
        <v>125</v>
      </c>
      <c r="C121" s="57">
        <v>1993</v>
      </c>
      <c r="D121" s="57">
        <v>0.21144918600000001</v>
      </c>
    </row>
    <row r="122" spans="2:4" x14ac:dyDescent="0.25">
      <c r="B122" s="57" t="s">
        <v>125</v>
      </c>
      <c r="C122" s="57">
        <v>1994</v>
      </c>
      <c r="D122" s="57">
        <v>0.2</v>
      </c>
    </row>
    <row r="123" spans="2:4" x14ac:dyDescent="0.25">
      <c r="B123" s="57" t="s">
        <v>125</v>
      </c>
      <c r="C123" s="57">
        <v>1995</v>
      </c>
      <c r="D123" s="57">
        <v>0.2</v>
      </c>
    </row>
    <row r="124" spans="2:4" x14ac:dyDescent="0.25">
      <c r="B124" s="57" t="s">
        <v>125</v>
      </c>
      <c r="C124" s="57">
        <v>1996</v>
      </c>
      <c r="D124" s="57">
        <v>0.19</v>
      </c>
    </row>
    <row r="125" spans="2:4" x14ac:dyDescent="0.25">
      <c r="B125" s="57" t="s">
        <v>125</v>
      </c>
      <c r="C125" s="57">
        <v>1997</v>
      </c>
      <c r="D125" s="57">
        <v>0.2</v>
      </c>
    </row>
    <row r="126" spans="2:4" x14ac:dyDescent="0.25">
      <c r="B126" s="57" t="s">
        <v>125</v>
      </c>
      <c r="C126" s="57">
        <v>1998</v>
      </c>
      <c r="D126" s="57">
        <v>0.2</v>
      </c>
    </row>
    <row r="127" spans="2:4" x14ac:dyDescent="0.25">
      <c r="B127" s="57" t="s">
        <v>125</v>
      </c>
      <c r="C127" s="57">
        <v>1999</v>
      </c>
      <c r="D127" s="57">
        <v>0.2</v>
      </c>
    </row>
    <row r="128" spans="2:4" x14ac:dyDescent="0.25">
      <c r="B128" s="57" t="s">
        <v>125</v>
      </c>
      <c r="C128" s="57">
        <v>2000</v>
      </c>
      <c r="D128" s="57">
        <v>0.26223073200000002</v>
      </c>
    </row>
    <row r="129" spans="2:4" x14ac:dyDescent="0.25">
      <c r="B129" s="57" t="s">
        <v>125</v>
      </c>
      <c r="C129" s="57">
        <v>2001</v>
      </c>
      <c r="D129" s="57">
        <v>0.22567010300000001</v>
      </c>
    </row>
    <row r="130" spans="2:4" x14ac:dyDescent="0.25">
      <c r="B130" s="57" t="s">
        <v>125</v>
      </c>
      <c r="C130" s="57">
        <v>2002</v>
      </c>
      <c r="D130" s="57">
        <v>0.21180104199999999</v>
      </c>
    </row>
    <row r="131" spans="2:4" x14ac:dyDescent="0.25">
      <c r="B131" s="57" t="s">
        <v>125</v>
      </c>
      <c r="C131" s="57">
        <v>2003</v>
      </c>
      <c r="D131" s="57">
        <v>0.23</v>
      </c>
    </row>
    <row r="132" spans="2:4" x14ac:dyDescent="0.25">
      <c r="B132" s="57" t="s">
        <v>125</v>
      </c>
      <c r="C132" s="57">
        <v>2004</v>
      </c>
      <c r="D132" s="57">
        <v>0.25685496299999999</v>
      </c>
    </row>
    <row r="133" spans="2:4" x14ac:dyDescent="0.25">
      <c r="B133" s="57" t="s">
        <v>125</v>
      </c>
      <c r="C133" s="57">
        <v>2005</v>
      </c>
      <c r="D133" s="57">
        <v>0.23252525299999999</v>
      </c>
    </row>
    <row r="134" spans="2:4" x14ac:dyDescent="0.25">
      <c r="B134" s="57" t="s">
        <v>125</v>
      </c>
      <c r="C134" s="57">
        <v>2006</v>
      </c>
      <c r="D134" s="57">
        <v>0.23</v>
      </c>
    </row>
    <row r="135" spans="2:4" x14ac:dyDescent="0.25">
      <c r="B135" s="57" t="s">
        <v>125</v>
      </c>
      <c r="C135" s="57">
        <v>2007</v>
      </c>
      <c r="D135" s="57">
        <v>0.240489853</v>
      </c>
    </row>
    <row r="136" spans="2:4" x14ac:dyDescent="0.25">
      <c r="B136" s="57" t="s">
        <v>125</v>
      </c>
      <c r="C136" s="57">
        <v>2008</v>
      </c>
      <c r="D136" s="57">
        <v>0.24</v>
      </c>
    </row>
    <row r="137" spans="2:4" x14ac:dyDescent="0.25">
      <c r="B137" s="57" t="s">
        <v>125</v>
      </c>
      <c r="C137" s="57">
        <v>2009</v>
      </c>
      <c r="D137" s="57">
        <v>0.26</v>
      </c>
    </row>
    <row r="138" spans="2:4" x14ac:dyDescent="0.25">
      <c r="B138" s="57" t="s">
        <v>125</v>
      </c>
      <c r="C138" s="57">
        <v>2010</v>
      </c>
      <c r="D138" s="57">
        <v>0.30101629000000002</v>
      </c>
    </row>
    <row r="139" spans="2:4" x14ac:dyDescent="0.25">
      <c r="B139" s="57" t="s">
        <v>125</v>
      </c>
      <c r="C139" s="57">
        <v>2011</v>
      </c>
      <c r="D139" s="57">
        <v>0.29659909600000001</v>
      </c>
    </row>
    <row r="140" spans="2:4" x14ac:dyDescent="0.25">
      <c r="B140" s="57" t="s">
        <v>125</v>
      </c>
      <c r="C140" s="57">
        <v>2012</v>
      </c>
      <c r="D140" s="57">
        <v>0.31806315499999999</v>
      </c>
    </row>
    <row r="141" spans="2:4" x14ac:dyDescent="0.25">
      <c r="B141" s="57" t="s">
        <v>125</v>
      </c>
      <c r="C141" s="57">
        <v>2013</v>
      </c>
      <c r="D141" s="57">
        <v>0.30136522399999999</v>
      </c>
    </row>
    <row r="142" spans="2:4" x14ac:dyDescent="0.25">
      <c r="B142" s="57" t="s">
        <v>125</v>
      </c>
      <c r="C142" s="57">
        <v>2014</v>
      </c>
      <c r="D142" s="57">
        <v>0.29956000100000002</v>
      </c>
    </row>
    <row r="143" spans="2:4" x14ac:dyDescent="0.25">
      <c r="B143" s="57" t="s">
        <v>125</v>
      </c>
      <c r="C143" s="57">
        <v>2015</v>
      </c>
      <c r="D143" s="57">
        <v>0.31019217399999999</v>
      </c>
    </row>
    <row r="144" spans="2:4" x14ac:dyDescent="0.25">
      <c r="B144" s="57" t="s">
        <v>125</v>
      </c>
      <c r="C144" s="57">
        <v>2016</v>
      </c>
      <c r="D144" s="57">
        <v>0.309132036</v>
      </c>
    </row>
    <row r="145" spans="2:4" x14ac:dyDescent="0.25">
      <c r="B145" s="57" t="s">
        <v>95</v>
      </c>
      <c r="C145" s="57">
        <v>1991</v>
      </c>
      <c r="D145" s="57">
        <v>0.22750000000000001</v>
      </c>
    </row>
    <row r="146" spans="2:4" x14ac:dyDescent="0.25">
      <c r="B146" s="57" t="s">
        <v>95</v>
      </c>
      <c r="C146" s="57">
        <v>1993</v>
      </c>
      <c r="D146" s="57">
        <v>0.2</v>
      </c>
    </row>
    <row r="147" spans="2:4" x14ac:dyDescent="0.25">
      <c r="B147" s="57" t="s">
        <v>95</v>
      </c>
      <c r="C147" s="57">
        <v>1996</v>
      </c>
      <c r="D147" s="57">
        <v>0.19</v>
      </c>
    </row>
    <row r="148" spans="2:4" x14ac:dyDescent="0.25">
      <c r="B148" s="57" t="s">
        <v>95</v>
      </c>
      <c r="C148" s="57">
        <v>1997</v>
      </c>
      <c r="D148" s="57">
        <v>0.2</v>
      </c>
    </row>
    <row r="149" spans="2:4" x14ac:dyDescent="0.25">
      <c r="B149" s="57" t="s">
        <v>95</v>
      </c>
      <c r="C149" s="57">
        <v>1998</v>
      </c>
      <c r="D149" s="57">
        <v>0.2</v>
      </c>
    </row>
    <row r="150" spans="2:4" x14ac:dyDescent="0.25">
      <c r="B150" s="57" t="s">
        <v>95</v>
      </c>
      <c r="C150" s="57">
        <v>1999</v>
      </c>
      <c r="D150" s="57">
        <v>0.2</v>
      </c>
    </row>
    <row r="151" spans="2:4" x14ac:dyDescent="0.25">
      <c r="B151" s="57" t="s">
        <v>95</v>
      </c>
      <c r="C151" s="57">
        <v>2000</v>
      </c>
      <c r="D151" s="57">
        <v>0.2</v>
      </c>
    </row>
    <row r="152" spans="2:4" x14ac:dyDescent="0.25">
      <c r="B152" s="57" t="s">
        <v>95</v>
      </c>
      <c r="C152" s="57">
        <v>2001</v>
      </c>
      <c r="D152" s="57">
        <v>0.199234302</v>
      </c>
    </row>
    <row r="153" spans="2:4" x14ac:dyDescent="0.25">
      <c r="B153" s="57" t="s">
        <v>95</v>
      </c>
      <c r="C153" s="57">
        <v>2002</v>
      </c>
      <c r="D153" s="57">
        <v>0.191446071</v>
      </c>
    </row>
    <row r="154" spans="2:4" x14ac:dyDescent="0.25">
      <c r="B154" s="57" t="s">
        <v>95</v>
      </c>
      <c r="C154" s="57">
        <v>2003</v>
      </c>
      <c r="D154" s="57">
        <v>0.26069980599999998</v>
      </c>
    </row>
    <row r="155" spans="2:4" x14ac:dyDescent="0.25">
      <c r="B155" s="57" t="s">
        <v>95</v>
      </c>
      <c r="C155" s="57">
        <v>2004</v>
      </c>
      <c r="D155" s="57">
        <v>0.23396863800000001</v>
      </c>
    </row>
    <row r="156" spans="2:4" x14ac:dyDescent="0.25">
      <c r="B156" s="57" t="s">
        <v>95</v>
      </c>
      <c r="C156" s="57">
        <v>2005</v>
      </c>
      <c r="D156" s="57">
        <v>0.227883375</v>
      </c>
    </row>
    <row r="157" spans="2:4" x14ac:dyDescent="0.25">
      <c r="B157" s="57" t="s">
        <v>95</v>
      </c>
      <c r="C157" s="57">
        <v>2006</v>
      </c>
      <c r="D157" s="57">
        <v>0.23740598500000001</v>
      </c>
    </row>
    <row r="158" spans="2:4" x14ac:dyDescent="0.25">
      <c r="B158" s="57" t="s">
        <v>95</v>
      </c>
      <c r="C158" s="57">
        <v>2007</v>
      </c>
      <c r="D158" s="57">
        <v>0.239762277</v>
      </c>
    </row>
    <row r="159" spans="2:4" x14ac:dyDescent="0.25">
      <c r="B159" s="57" t="s">
        <v>95</v>
      </c>
      <c r="C159" s="57">
        <v>2008</v>
      </c>
      <c r="D159" s="57">
        <v>0.232862138</v>
      </c>
    </row>
    <row r="160" spans="2:4" x14ac:dyDescent="0.25">
      <c r="B160" s="57" t="s">
        <v>95</v>
      </c>
      <c r="C160" s="57">
        <v>2009</v>
      </c>
      <c r="D160" s="57">
        <v>0.22874942200000001</v>
      </c>
    </row>
    <row r="161" spans="2:4" x14ac:dyDescent="0.25">
      <c r="B161" s="57" t="s">
        <v>95</v>
      </c>
      <c r="C161" s="57">
        <v>2010</v>
      </c>
      <c r="D161" s="57">
        <v>0.24539983500000001</v>
      </c>
    </row>
    <row r="162" spans="2:4" x14ac:dyDescent="0.25">
      <c r="B162" s="57" t="s">
        <v>95</v>
      </c>
      <c r="C162" s="57">
        <v>2011</v>
      </c>
      <c r="D162" s="57">
        <v>0.23572841899999999</v>
      </c>
    </row>
    <row r="163" spans="2:4" x14ac:dyDescent="0.25">
      <c r="B163" s="57" t="s">
        <v>95</v>
      </c>
      <c r="C163" s="57">
        <v>2012</v>
      </c>
      <c r="D163" s="57">
        <v>0.249352149</v>
      </c>
    </row>
    <row r="164" spans="2:4" x14ac:dyDescent="0.25">
      <c r="B164" s="57" t="s">
        <v>95</v>
      </c>
      <c r="C164" s="57">
        <v>2013</v>
      </c>
      <c r="D164" s="57">
        <v>0.23833177799999999</v>
      </c>
    </row>
    <row r="165" spans="2:4" x14ac:dyDescent="0.25">
      <c r="B165" s="57" t="s">
        <v>95</v>
      </c>
      <c r="C165" s="57">
        <v>2014</v>
      </c>
      <c r="D165" s="57">
        <v>0.26461791699999998</v>
      </c>
    </row>
    <row r="166" spans="2:4" x14ac:dyDescent="0.25">
      <c r="B166" s="57" t="s">
        <v>95</v>
      </c>
      <c r="C166" s="57">
        <v>2015</v>
      </c>
      <c r="D166" s="57">
        <v>0.26803311499999999</v>
      </c>
    </row>
    <row r="167" spans="2:4" x14ac:dyDescent="0.25">
      <c r="B167" s="57" t="s">
        <v>95</v>
      </c>
      <c r="C167" s="57">
        <v>2016</v>
      </c>
      <c r="D167" s="57">
        <v>0.27414691099999999</v>
      </c>
    </row>
    <row r="168" spans="2:4" x14ac:dyDescent="0.25">
      <c r="B168" s="57" t="s">
        <v>126</v>
      </c>
      <c r="C168" s="57">
        <v>1990</v>
      </c>
      <c r="D168" s="57">
        <v>0.27690315300000001</v>
      </c>
    </row>
    <row r="169" spans="2:4" x14ac:dyDescent="0.25">
      <c r="B169" s="57" t="s">
        <v>126</v>
      </c>
      <c r="C169" s="57">
        <v>1991</v>
      </c>
      <c r="D169" s="57">
        <v>0.27690315300000001</v>
      </c>
    </row>
    <row r="170" spans="2:4" x14ac:dyDescent="0.25">
      <c r="B170" s="57" t="s">
        <v>126</v>
      </c>
      <c r="C170" s="57">
        <v>1992</v>
      </c>
      <c r="D170" s="57">
        <v>0.27690315300000001</v>
      </c>
    </row>
    <row r="171" spans="2:4" x14ac:dyDescent="0.25">
      <c r="B171" s="57" t="s">
        <v>126</v>
      </c>
      <c r="C171" s="57">
        <v>1993</v>
      </c>
      <c r="D171" s="57">
        <v>0.27690315300000001</v>
      </c>
    </row>
    <row r="172" spans="2:4" x14ac:dyDescent="0.25">
      <c r="B172" s="57" t="s">
        <v>126</v>
      </c>
      <c r="C172" s="57">
        <v>1994</v>
      </c>
      <c r="D172" s="57">
        <v>0.27690315300000001</v>
      </c>
    </row>
    <row r="173" spans="2:4" x14ac:dyDescent="0.25">
      <c r="B173" s="57" t="s">
        <v>126</v>
      </c>
      <c r="C173" s="57">
        <v>1995</v>
      </c>
      <c r="D173" s="57">
        <v>0.27690315300000001</v>
      </c>
    </row>
    <row r="174" spans="2:4" x14ac:dyDescent="0.25">
      <c r="B174" s="57" t="s">
        <v>126</v>
      </c>
      <c r="C174" s="57">
        <v>1996</v>
      </c>
      <c r="D174" s="57">
        <v>0.27690315300000001</v>
      </c>
    </row>
    <row r="175" spans="2:4" x14ac:dyDescent="0.25">
      <c r="B175" s="57" t="s">
        <v>126</v>
      </c>
      <c r="C175" s="57">
        <v>1997</v>
      </c>
      <c r="D175" s="57">
        <v>0.27690315300000001</v>
      </c>
    </row>
    <row r="176" spans="2:4" x14ac:dyDescent="0.25">
      <c r="B176" s="57" t="s">
        <v>126</v>
      </c>
      <c r="C176" s="57">
        <v>1998</v>
      </c>
      <c r="D176" s="57">
        <v>0.28371162599999999</v>
      </c>
    </row>
    <row r="177" spans="2:4" x14ac:dyDescent="0.25">
      <c r="B177" s="57" t="s">
        <v>126</v>
      </c>
      <c r="C177" s="57">
        <v>1999</v>
      </c>
      <c r="D177" s="57">
        <v>0.29066838699999997</v>
      </c>
    </row>
    <row r="178" spans="2:4" x14ac:dyDescent="0.25">
      <c r="B178" s="57" t="s">
        <v>126</v>
      </c>
      <c r="C178" s="57">
        <v>2000</v>
      </c>
      <c r="D178" s="57">
        <v>0.267099959</v>
      </c>
    </row>
    <row r="179" spans="2:4" x14ac:dyDescent="0.25">
      <c r="B179" s="57" t="s">
        <v>126</v>
      </c>
      <c r="C179" s="57">
        <v>2001</v>
      </c>
      <c r="D179" s="57">
        <v>0.26366609899999999</v>
      </c>
    </row>
    <row r="180" spans="2:4" x14ac:dyDescent="0.25">
      <c r="B180" s="57" t="s">
        <v>126</v>
      </c>
      <c r="C180" s="57">
        <v>2002</v>
      </c>
      <c r="D180" s="57">
        <v>0.248049032</v>
      </c>
    </row>
    <row r="181" spans="2:4" x14ac:dyDescent="0.25">
      <c r="B181" s="57" t="s">
        <v>126</v>
      </c>
      <c r="C181" s="57">
        <v>2003</v>
      </c>
      <c r="D181" s="57">
        <v>0.25078932900000001</v>
      </c>
    </row>
    <row r="182" spans="2:4" x14ac:dyDescent="0.25">
      <c r="B182" s="57" t="s">
        <v>126</v>
      </c>
      <c r="C182" s="57">
        <v>2004</v>
      </c>
      <c r="D182" s="57">
        <v>0.23833964099999999</v>
      </c>
    </row>
    <row r="183" spans="2:4" x14ac:dyDescent="0.25">
      <c r="B183" s="57" t="s">
        <v>126</v>
      </c>
      <c r="C183" s="57">
        <v>2005</v>
      </c>
      <c r="D183" s="57">
        <v>0.25086403800000001</v>
      </c>
    </row>
    <row r="184" spans="2:4" x14ac:dyDescent="0.25">
      <c r="B184" s="57" t="s">
        <v>126</v>
      </c>
      <c r="C184" s="57">
        <v>2006</v>
      </c>
      <c r="D184" s="57">
        <v>0.248673903</v>
      </c>
    </row>
    <row r="185" spans="2:4" x14ac:dyDescent="0.25">
      <c r="B185" s="57" t="s">
        <v>126</v>
      </c>
      <c r="C185" s="57">
        <v>2007</v>
      </c>
      <c r="D185" s="57">
        <v>0.23665755099999999</v>
      </c>
    </row>
    <row r="186" spans="2:4" x14ac:dyDescent="0.25">
      <c r="B186" s="57" t="s">
        <v>126</v>
      </c>
      <c r="C186" s="57">
        <v>2008</v>
      </c>
      <c r="D186" s="57">
        <v>0.23537292800000001</v>
      </c>
    </row>
    <row r="187" spans="2:4" x14ac:dyDescent="0.25">
      <c r="B187" s="57" t="s">
        <v>126</v>
      </c>
      <c r="C187" s="57">
        <v>2009</v>
      </c>
      <c r="D187" s="57">
        <v>0.235219967</v>
      </c>
    </row>
    <row r="188" spans="2:4" x14ac:dyDescent="0.25">
      <c r="B188" s="57" t="s">
        <v>126</v>
      </c>
      <c r="C188" s="57">
        <v>2010</v>
      </c>
      <c r="D188" s="57">
        <v>0.26700000000000002</v>
      </c>
    </row>
    <row r="189" spans="2:4" x14ac:dyDescent="0.25">
      <c r="B189" s="57" t="s">
        <v>126</v>
      </c>
      <c r="C189" s="57">
        <v>2011</v>
      </c>
      <c r="D189" s="57">
        <v>0.26700000000000002</v>
      </c>
    </row>
    <row r="190" spans="2:4" x14ac:dyDescent="0.25">
      <c r="B190" s="57" t="s">
        <v>126</v>
      </c>
      <c r="C190" s="57">
        <v>2012</v>
      </c>
      <c r="D190" s="57">
        <v>0.26700000000000002</v>
      </c>
    </row>
    <row r="191" spans="2:4" x14ac:dyDescent="0.25">
      <c r="B191" s="57" t="s">
        <v>126</v>
      </c>
      <c r="C191" s="57">
        <v>2013</v>
      </c>
      <c r="D191" s="57">
        <v>0.26700000000000002</v>
      </c>
    </row>
    <row r="192" spans="2:4" x14ac:dyDescent="0.25">
      <c r="B192" s="57" t="s">
        <v>126</v>
      </c>
      <c r="C192" s="57">
        <v>2014</v>
      </c>
      <c r="D192" s="57">
        <v>0.26700000000000002</v>
      </c>
    </row>
    <row r="193" spans="2:4" x14ac:dyDescent="0.25">
      <c r="B193" s="57" t="s">
        <v>126</v>
      </c>
      <c r="C193" s="57">
        <v>2015</v>
      </c>
      <c r="D193" s="57">
        <v>0.30169602099999998</v>
      </c>
    </row>
    <row r="194" spans="2:4" x14ac:dyDescent="0.25">
      <c r="B194" s="57" t="s">
        <v>126</v>
      </c>
      <c r="C194" s="57">
        <v>2016</v>
      </c>
      <c r="D194" s="57">
        <v>0.30960100000000002</v>
      </c>
    </row>
    <row r="195" spans="2:4" x14ac:dyDescent="0.25">
      <c r="B195" s="57" t="s">
        <v>96</v>
      </c>
      <c r="C195" s="57">
        <v>1983</v>
      </c>
      <c r="D195" s="57">
        <v>0.21329999999999999</v>
      </c>
    </row>
    <row r="196" spans="2:4" x14ac:dyDescent="0.25">
      <c r="B196" s="57" t="s">
        <v>96</v>
      </c>
      <c r="C196" s="57">
        <v>1984</v>
      </c>
      <c r="D196" s="57">
        <v>0.20680000000000001</v>
      </c>
    </row>
    <row r="197" spans="2:4" x14ac:dyDescent="0.25">
      <c r="B197" s="57" t="s">
        <v>96</v>
      </c>
      <c r="C197" s="57">
        <v>1985</v>
      </c>
      <c r="D197" s="57">
        <v>0.2198</v>
      </c>
    </row>
    <row r="198" spans="2:4" x14ac:dyDescent="0.25">
      <c r="B198" s="57" t="s">
        <v>96</v>
      </c>
      <c r="C198" s="57">
        <v>1986</v>
      </c>
      <c r="D198" s="57">
        <v>0.22009999999999999</v>
      </c>
    </row>
    <row r="199" spans="2:4" x14ac:dyDescent="0.25">
      <c r="B199" s="57" t="s">
        <v>96</v>
      </c>
      <c r="C199" s="57">
        <v>1987</v>
      </c>
      <c r="D199" s="57">
        <v>0.22009999999999999</v>
      </c>
    </row>
    <row r="200" spans="2:4" x14ac:dyDescent="0.25">
      <c r="B200" s="57" t="s">
        <v>96</v>
      </c>
      <c r="C200" s="57">
        <v>1988</v>
      </c>
      <c r="D200" s="57">
        <v>0.1923</v>
      </c>
    </row>
    <row r="201" spans="2:4" x14ac:dyDescent="0.25">
      <c r="B201" s="57" t="s">
        <v>96</v>
      </c>
      <c r="C201" s="57">
        <v>1989</v>
      </c>
      <c r="D201" s="57">
        <v>0.20449999999999999</v>
      </c>
    </row>
    <row r="202" spans="2:4" x14ac:dyDescent="0.25">
      <c r="B202" s="57" t="s">
        <v>96</v>
      </c>
      <c r="C202" s="57">
        <v>1990</v>
      </c>
      <c r="D202" s="57">
        <v>0.21709999999999999</v>
      </c>
    </row>
    <row r="203" spans="2:4" x14ac:dyDescent="0.25">
      <c r="B203" s="57" t="s">
        <v>96</v>
      </c>
      <c r="C203" s="57">
        <v>1991</v>
      </c>
      <c r="D203" s="57">
        <v>0.22750000000000001</v>
      </c>
    </row>
    <row r="204" spans="2:4" x14ac:dyDescent="0.25">
      <c r="B204" s="57" t="s">
        <v>96</v>
      </c>
      <c r="C204" s="57">
        <v>1992</v>
      </c>
      <c r="D204" s="57">
        <v>0.22070000000000001</v>
      </c>
    </row>
    <row r="205" spans="2:4" x14ac:dyDescent="0.25">
      <c r="B205" s="57" t="s">
        <v>96</v>
      </c>
      <c r="C205" s="57">
        <v>1993</v>
      </c>
      <c r="D205" s="57">
        <v>0.21479999999999999</v>
      </c>
    </row>
    <row r="206" spans="2:4" x14ac:dyDescent="0.25">
      <c r="B206" s="57" t="s">
        <v>96</v>
      </c>
      <c r="C206" s="57">
        <v>1994</v>
      </c>
      <c r="D206" s="57">
        <v>0.20569999999999999</v>
      </c>
    </row>
    <row r="207" spans="2:4" x14ac:dyDescent="0.25">
      <c r="B207" s="57" t="s">
        <v>96</v>
      </c>
      <c r="C207" s="57">
        <v>1995</v>
      </c>
      <c r="D207" s="57">
        <v>0.2296</v>
      </c>
    </row>
    <row r="208" spans="2:4" x14ac:dyDescent="0.25">
      <c r="B208" s="57" t="s">
        <v>96</v>
      </c>
      <c r="C208" s="57">
        <v>1996</v>
      </c>
      <c r="D208" s="57">
        <v>0.2296</v>
      </c>
    </row>
    <row r="209" spans="2:4" x14ac:dyDescent="0.25">
      <c r="B209" s="57" t="s">
        <v>96</v>
      </c>
      <c r="C209" s="57">
        <v>1997</v>
      </c>
      <c r="D209" s="57">
        <v>0.21879999999999999</v>
      </c>
    </row>
    <row r="210" spans="2:4" x14ac:dyDescent="0.25">
      <c r="B210" s="57" t="s">
        <v>96</v>
      </c>
      <c r="C210" s="57">
        <v>1998</v>
      </c>
      <c r="D210" s="57">
        <v>0.21210000000000001</v>
      </c>
    </row>
    <row r="211" spans="2:4" x14ac:dyDescent="0.25">
      <c r="B211" s="57" t="s">
        <v>96</v>
      </c>
      <c r="C211" s="57">
        <v>1999</v>
      </c>
      <c r="D211" s="57">
        <v>0.20660000000000001</v>
      </c>
    </row>
    <row r="212" spans="2:4" x14ac:dyDescent="0.25">
      <c r="B212" s="57" t="s">
        <v>96</v>
      </c>
      <c r="C212" s="57">
        <v>2000</v>
      </c>
      <c r="D212" s="57">
        <v>0.1822</v>
      </c>
    </row>
    <row r="213" spans="2:4" x14ac:dyDescent="0.25">
      <c r="B213" s="57" t="s">
        <v>96</v>
      </c>
      <c r="C213" s="57">
        <v>2001</v>
      </c>
      <c r="D213" s="57">
        <v>0.1822</v>
      </c>
    </row>
    <row r="214" spans="2:4" x14ac:dyDescent="0.25">
      <c r="B214" s="57" t="s">
        <v>96</v>
      </c>
      <c r="C214" s="57">
        <v>2002</v>
      </c>
      <c r="D214" s="57">
        <v>0.222</v>
      </c>
    </row>
    <row r="215" spans="2:4" x14ac:dyDescent="0.25">
      <c r="B215" s="57" t="s">
        <v>96</v>
      </c>
      <c r="C215" s="57">
        <v>2003</v>
      </c>
      <c r="D215" s="57">
        <v>0.27079999999999999</v>
      </c>
    </row>
    <row r="216" spans="2:4" x14ac:dyDescent="0.25">
      <c r="B216" s="57" t="s">
        <v>96</v>
      </c>
      <c r="C216" s="57">
        <v>2004</v>
      </c>
      <c r="D216" s="57">
        <v>0.2833</v>
      </c>
    </row>
    <row r="217" spans="2:4" x14ac:dyDescent="0.25">
      <c r="B217" s="57" t="s">
        <v>96</v>
      </c>
      <c r="C217" s="57">
        <v>2005</v>
      </c>
      <c r="D217" s="57">
        <v>0.25890000000000002</v>
      </c>
    </row>
    <row r="218" spans="2:4" x14ac:dyDescent="0.25">
      <c r="B218" s="57" t="s">
        <v>96</v>
      </c>
      <c r="C218" s="57">
        <v>2006</v>
      </c>
      <c r="D218" s="57">
        <v>0.23</v>
      </c>
    </row>
    <row r="219" spans="2:4" x14ac:dyDescent="0.25">
      <c r="B219" s="57" t="s">
        <v>96</v>
      </c>
      <c r="C219" s="57">
        <v>2008</v>
      </c>
      <c r="D219" s="57">
        <v>0.28949999999999998</v>
      </c>
    </row>
    <row r="220" spans="2:4" x14ac:dyDescent="0.25">
      <c r="B220" s="57" t="s">
        <v>96</v>
      </c>
      <c r="C220" s="57">
        <v>2009</v>
      </c>
      <c r="D220" s="57">
        <v>0.29559999999999997</v>
      </c>
    </row>
    <row r="221" spans="2:4" x14ac:dyDescent="0.25">
      <c r="B221" s="57" t="s">
        <v>96</v>
      </c>
      <c r="C221" s="57">
        <v>2010</v>
      </c>
      <c r="D221" s="57">
        <v>0.29199999999999998</v>
      </c>
    </row>
    <row r="222" spans="2:4" x14ac:dyDescent="0.25">
      <c r="B222" s="57" t="s">
        <v>96</v>
      </c>
      <c r="C222" s="57">
        <v>2011</v>
      </c>
      <c r="D222" s="57">
        <v>0.30199999999999999</v>
      </c>
    </row>
    <row r="223" spans="2:4" x14ac:dyDescent="0.25">
      <c r="B223" s="57" t="s">
        <v>96</v>
      </c>
      <c r="C223" s="57">
        <v>2012</v>
      </c>
      <c r="D223" s="57">
        <v>0.31</v>
      </c>
    </row>
    <row r="224" spans="2:4" x14ac:dyDescent="0.25">
      <c r="B224" s="57" t="s">
        <v>96</v>
      </c>
      <c r="C224" s="57">
        <v>2013</v>
      </c>
      <c r="D224" s="57">
        <v>0.32300000000000001</v>
      </c>
    </row>
    <row r="225" spans="2:4" x14ac:dyDescent="0.25">
      <c r="B225" s="57" t="s">
        <v>96</v>
      </c>
      <c r="C225" s="57">
        <v>2014</v>
      </c>
      <c r="D225" s="57">
        <v>0.33500000000000002</v>
      </c>
    </row>
    <row r="226" spans="2:4" x14ac:dyDescent="0.25">
      <c r="B226" s="57" t="s">
        <v>96</v>
      </c>
      <c r="C226" s="57">
        <v>2015</v>
      </c>
      <c r="D226" s="57">
        <v>0.34</v>
      </c>
    </row>
    <row r="227" spans="2:4" x14ac:dyDescent="0.25">
      <c r="B227" s="57" t="s">
        <v>96</v>
      </c>
      <c r="C227" s="57">
        <v>2016</v>
      </c>
      <c r="D227" s="57">
        <v>0.35</v>
      </c>
    </row>
    <row r="228" spans="2:4" x14ac:dyDescent="0.25">
      <c r="B228" s="57" t="s">
        <v>94</v>
      </c>
      <c r="C228" s="57">
        <v>1987</v>
      </c>
      <c r="D228" s="57">
        <v>0.20680000000000001</v>
      </c>
    </row>
    <row r="229" spans="2:4" x14ac:dyDescent="0.25">
      <c r="B229" s="57" t="s">
        <v>94</v>
      </c>
      <c r="C229" s="57">
        <v>1990</v>
      </c>
      <c r="D229" s="57">
        <v>0.21709999999999999</v>
      </c>
    </row>
    <row r="230" spans="2:4" x14ac:dyDescent="0.25">
      <c r="B230" s="57" t="s">
        <v>94</v>
      </c>
      <c r="C230" s="57">
        <v>1991</v>
      </c>
      <c r="D230" s="57">
        <v>0.22750000000000001</v>
      </c>
    </row>
    <row r="231" spans="2:4" x14ac:dyDescent="0.25">
      <c r="B231" s="57" t="s">
        <v>94</v>
      </c>
      <c r="C231" s="57">
        <v>1992</v>
      </c>
      <c r="D231" s="57">
        <v>0.2</v>
      </c>
    </row>
    <row r="232" spans="2:4" x14ac:dyDescent="0.25">
      <c r="B232" s="57" t="s">
        <v>94</v>
      </c>
      <c r="C232" s="57">
        <v>1993</v>
      </c>
      <c r="D232" s="57">
        <v>0.2</v>
      </c>
    </row>
    <row r="233" spans="2:4" x14ac:dyDescent="0.25">
      <c r="B233" s="57" t="s">
        <v>94</v>
      </c>
      <c r="C233" s="57">
        <v>1994</v>
      </c>
      <c r="D233" s="57">
        <v>0.25</v>
      </c>
    </row>
    <row r="234" spans="2:4" x14ac:dyDescent="0.25">
      <c r="B234" s="57" t="s">
        <v>94</v>
      </c>
      <c r="C234" s="57">
        <v>1995</v>
      </c>
      <c r="D234" s="57">
        <v>0.18</v>
      </c>
    </row>
    <row r="235" spans="2:4" x14ac:dyDescent="0.25">
      <c r="B235" s="57" t="s">
        <v>94</v>
      </c>
      <c r="C235" s="57">
        <v>1996</v>
      </c>
      <c r="D235" s="57">
        <v>0.19</v>
      </c>
    </row>
    <row r="236" spans="2:4" x14ac:dyDescent="0.25">
      <c r="B236" s="57" t="s">
        <v>94</v>
      </c>
      <c r="C236" s="57">
        <v>1997</v>
      </c>
      <c r="D236" s="57">
        <v>0.19</v>
      </c>
    </row>
    <row r="237" spans="2:4" x14ac:dyDescent="0.25">
      <c r="B237" s="57" t="s">
        <v>94</v>
      </c>
      <c r="C237" s="57">
        <v>1998</v>
      </c>
      <c r="D237" s="57">
        <v>0.21</v>
      </c>
    </row>
    <row r="238" spans="2:4" x14ac:dyDescent="0.25">
      <c r="B238" s="57" t="s">
        <v>94</v>
      </c>
      <c r="C238" s="57">
        <v>1999</v>
      </c>
      <c r="D238" s="57">
        <v>0.19</v>
      </c>
    </row>
    <row r="239" spans="2:4" x14ac:dyDescent="0.25">
      <c r="B239" s="57" t="s">
        <v>94</v>
      </c>
      <c r="C239" s="57">
        <v>2000</v>
      </c>
      <c r="D239" s="57">
        <v>0.19</v>
      </c>
    </row>
    <row r="240" spans="2:4" x14ac:dyDescent="0.25">
      <c r="B240" s="57" t="s">
        <v>94</v>
      </c>
      <c r="C240" s="57">
        <v>2001</v>
      </c>
      <c r="D240" s="57">
        <v>0.18</v>
      </c>
    </row>
    <row r="241" spans="2:4" x14ac:dyDescent="0.25">
      <c r="B241" s="57" t="s">
        <v>94</v>
      </c>
      <c r="C241" s="57">
        <v>2002</v>
      </c>
      <c r="D241" s="57">
        <v>0.22992810299999999</v>
      </c>
    </row>
    <row r="242" spans="2:4" x14ac:dyDescent="0.25">
      <c r="B242" s="57" t="s">
        <v>94</v>
      </c>
      <c r="C242" s="57">
        <v>2003</v>
      </c>
      <c r="D242" s="57">
        <v>0.25</v>
      </c>
    </row>
    <row r="243" spans="2:4" x14ac:dyDescent="0.25">
      <c r="B243" s="57" t="s">
        <v>94</v>
      </c>
      <c r="C243" s="57">
        <v>2004</v>
      </c>
      <c r="D243" s="57">
        <v>0.25</v>
      </c>
    </row>
    <row r="244" spans="2:4" x14ac:dyDescent="0.25">
      <c r="B244" s="57" t="s">
        <v>94</v>
      </c>
      <c r="C244" s="57">
        <v>2005</v>
      </c>
      <c r="D244" s="57">
        <v>0.24</v>
      </c>
    </row>
    <row r="245" spans="2:4" x14ac:dyDescent="0.25">
      <c r="B245" s="57" t="s">
        <v>94</v>
      </c>
      <c r="C245" s="57">
        <v>2006</v>
      </c>
      <c r="D245" s="57">
        <v>0.23</v>
      </c>
    </row>
    <row r="246" spans="2:4" x14ac:dyDescent="0.25">
      <c r="B246" s="57" t="s">
        <v>94</v>
      </c>
      <c r="C246" s="57">
        <v>2007</v>
      </c>
      <c r="D246" s="57">
        <v>0.25</v>
      </c>
    </row>
    <row r="247" spans="2:4" x14ac:dyDescent="0.25">
      <c r="B247" s="57" t="s">
        <v>94</v>
      </c>
      <c r="C247" s="57">
        <v>2008</v>
      </c>
      <c r="D247" s="57">
        <v>0.22</v>
      </c>
    </row>
    <row r="248" spans="2:4" x14ac:dyDescent="0.25">
      <c r="B248" s="57" t="s">
        <v>94</v>
      </c>
      <c r="C248" s="57">
        <v>2009</v>
      </c>
      <c r="D248" s="57">
        <v>0.26</v>
      </c>
    </row>
    <row r="249" spans="2:4" x14ac:dyDescent="0.25">
      <c r="B249" s="57" t="s">
        <v>94</v>
      </c>
      <c r="C249" s="57">
        <v>2010</v>
      </c>
      <c r="D249" s="57">
        <v>0.24</v>
      </c>
    </row>
    <row r="250" spans="2:4" x14ac:dyDescent="0.25">
      <c r="B250" s="57" t="s">
        <v>94</v>
      </c>
      <c r="C250" s="57">
        <v>2011</v>
      </c>
      <c r="D250" s="57">
        <v>0.24</v>
      </c>
    </row>
    <row r="251" spans="2:4" x14ac:dyDescent="0.25">
      <c r="B251" s="57" t="s">
        <v>94</v>
      </c>
      <c r="C251" s="57">
        <v>2012</v>
      </c>
      <c r="D251" s="57">
        <v>0.240224404</v>
      </c>
    </row>
    <row r="252" spans="2:4" x14ac:dyDescent="0.25">
      <c r="B252" s="57" t="s">
        <v>94</v>
      </c>
      <c r="C252" s="57">
        <v>2013</v>
      </c>
      <c r="D252" s="57">
        <v>0.241077291</v>
      </c>
    </row>
    <row r="253" spans="2:4" x14ac:dyDescent="0.25">
      <c r="B253" s="57" t="s">
        <v>94</v>
      </c>
      <c r="C253" s="57">
        <v>2014</v>
      </c>
      <c r="D253" s="57">
        <v>0.25271989700000003</v>
      </c>
    </row>
    <row r="254" spans="2:4" x14ac:dyDescent="0.25">
      <c r="B254" s="57" t="s">
        <v>94</v>
      </c>
      <c r="C254" s="57">
        <v>2015</v>
      </c>
      <c r="D254" s="57">
        <v>0.26105858799999998</v>
      </c>
    </row>
    <row r="255" spans="2:4" x14ac:dyDescent="0.25">
      <c r="B255" s="57" t="s">
        <v>94</v>
      </c>
      <c r="C255" s="57">
        <v>2016</v>
      </c>
      <c r="D255" s="57">
        <v>0.26915667500000001</v>
      </c>
    </row>
    <row r="256" spans="2:4" x14ac:dyDescent="0.25">
      <c r="B256" s="57" t="s">
        <v>25</v>
      </c>
      <c r="C256" s="57">
        <v>1996</v>
      </c>
      <c r="D256" s="57">
        <v>0.19</v>
      </c>
    </row>
    <row r="257" spans="2:4" x14ac:dyDescent="0.25">
      <c r="B257" s="57" t="s">
        <v>25</v>
      </c>
      <c r="C257" s="57">
        <v>1997</v>
      </c>
      <c r="D257" s="57">
        <v>0.19</v>
      </c>
    </row>
    <row r="258" spans="2:4" x14ac:dyDescent="0.25">
      <c r="B258" s="57" t="s">
        <v>25</v>
      </c>
      <c r="C258" s="57">
        <v>1998</v>
      </c>
      <c r="D258" s="57">
        <v>0.2</v>
      </c>
    </row>
    <row r="259" spans="2:4" x14ac:dyDescent="0.25">
      <c r="B259" s="57" t="s">
        <v>25</v>
      </c>
      <c r="C259" s="57">
        <v>1999</v>
      </c>
      <c r="D259" s="57">
        <v>0.19</v>
      </c>
    </row>
    <row r="260" spans="2:4" x14ac:dyDescent="0.25">
      <c r="B260" s="57" t="s">
        <v>25</v>
      </c>
      <c r="C260" s="57">
        <v>2000</v>
      </c>
      <c r="D260" s="57">
        <v>0.2</v>
      </c>
    </row>
    <row r="261" spans="2:4" x14ac:dyDescent="0.25">
      <c r="B261" s="57" t="s">
        <v>25</v>
      </c>
      <c r="C261" s="57">
        <v>2001</v>
      </c>
      <c r="D261" s="57">
        <v>0.23</v>
      </c>
    </row>
    <row r="262" spans="2:4" x14ac:dyDescent="0.25">
      <c r="B262" s="57" t="s">
        <v>25</v>
      </c>
      <c r="C262" s="57">
        <v>2002</v>
      </c>
      <c r="D262" s="57">
        <v>0.2</v>
      </c>
    </row>
    <row r="263" spans="2:4" x14ac:dyDescent="0.25">
      <c r="B263" s="57" t="s">
        <v>25</v>
      </c>
      <c r="C263" s="57">
        <v>2003</v>
      </c>
      <c r="D263" s="57">
        <v>0.23881448999999999</v>
      </c>
    </row>
    <row r="264" spans="2:4" x14ac:dyDescent="0.25">
      <c r="B264" s="57" t="s">
        <v>25</v>
      </c>
      <c r="C264" s="57">
        <v>2004</v>
      </c>
      <c r="D264" s="57">
        <v>0.23576243699999999</v>
      </c>
    </row>
    <row r="265" spans="2:4" x14ac:dyDescent="0.25">
      <c r="B265" s="57" t="s">
        <v>25</v>
      </c>
      <c r="C265" s="57">
        <v>2005</v>
      </c>
      <c r="D265" s="57">
        <v>0.22684201200000001</v>
      </c>
    </row>
    <row r="266" spans="2:4" x14ac:dyDescent="0.25">
      <c r="B266" s="57" t="s">
        <v>25</v>
      </c>
      <c r="C266" s="57">
        <v>2006</v>
      </c>
      <c r="D266" s="57">
        <v>0.23241667799999999</v>
      </c>
    </row>
    <row r="267" spans="2:4" x14ac:dyDescent="0.25">
      <c r="B267" s="57" t="s">
        <v>25</v>
      </c>
      <c r="C267" s="57">
        <v>2007</v>
      </c>
      <c r="D267" s="57">
        <v>0.25663217100000002</v>
      </c>
    </row>
    <row r="268" spans="2:4" x14ac:dyDescent="0.25">
      <c r="B268" s="57" t="s">
        <v>25</v>
      </c>
      <c r="C268" s="57">
        <v>2008</v>
      </c>
      <c r="D268" s="57">
        <v>0.246076824</v>
      </c>
    </row>
    <row r="269" spans="2:4" x14ac:dyDescent="0.25">
      <c r="B269" s="57" t="s">
        <v>25</v>
      </c>
      <c r="C269" s="57">
        <v>2009</v>
      </c>
      <c r="D269" s="57">
        <v>0.23814242099999999</v>
      </c>
    </row>
    <row r="270" spans="2:4" x14ac:dyDescent="0.25">
      <c r="B270" s="57" t="s">
        <v>25</v>
      </c>
      <c r="C270" s="57">
        <v>2010</v>
      </c>
      <c r="D270" s="57">
        <v>0.254265725</v>
      </c>
    </row>
    <row r="271" spans="2:4" x14ac:dyDescent="0.25">
      <c r="B271" s="57" t="s">
        <v>25</v>
      </c>
      <c r="C271" s="57">
        <v>2011</v>
      </c>
      <c r="D271" s="57">
        <v>0.25216575000000002</v>
      </c>
    </row>
    <row r="272" spans="2:4" x14ac:dyDescent="0.25">
      <c r="B272" s="57" t="s">
        <v>25</v>
      </c>
      <c r="C272" s="57">
        <v>2012</v>
      </c>
      <c r="D272" s="57">
        <v>0.24116812200000001</v>
      </c>
    </row>
    <row r="273" spans="2:4" x14ac:dyDescent="0.25">
      <c r="B273" s="57" t="s">
        <v>25</v>
      </c>
      <c r="C273" s="57">
        <v>2013</v>
      </c>
      <c r="D273" s="57">
        <v>0.23641024799999999</v>
      </c>
    </row>
    <row r="274" spans="2:4" x14ac:dyDescent="0.25">
      <c r="B274" s="57" t="s">
        <v>25</v>
      </c>
      <c r="C274" s="57">
        <v>2014</v>
      </c>
      <c r="D274" s="57">
        <v>0.24141610399999999</v>
      </c>
    </row>
    <row r="275" spans="2:4" x14ac:dyDescent="0.25">
      <c r="B275" s="57" t="s">
        <v>25</v>
      </c>
      <c r="C275" s="57">
        <v>2015</v>
      </c>
      <c r="D275" s="57">
        <v>0.242344114</v>
      </c>
    </row>
    <row r="276" spans="2:4" x14ac:dyDescent="0.25">
      <c r="B276" s="57" t="s">
        <v>25</v>
      </c>
      <c r="C276" s="57">
        <v>2016</v>
      </c>
      <c r="D276" s="57">
        <v>0.24900494400000001</v>
      </c>
    </row>
    <row r="277" spans="2:4" x14ac:dyDescent="0.25">
      <c r="B277" s="57" t="s">
        <v>97</v>
      </c>
      <c r="C277" s="57">
        <v>1990</v>
      </c>
      <c r="D277" s="57">
        <v>0.21709999999999999</v>
      </c>
    </row>
    <row r="278" spans="2:4" x14ac:dyDescent="0.25">
      <c r="B278" s="57" t="s">
        <v>97</v>
      </c>
      <c r="C278" s="57">
        <v>1992</v>
      </c>
      <c r="D278" s="57">
        <v>0.2</v>
      </c>
    </row>
    <row r="279" spans="2:4" x14ac:dyDescent="0.25">
      <c r="B279" s="57" t="s">
        <v>97</v>
      </c>
      <c r="C279" s="57">
        <v>1993</v>
      </c>
      <c r="D279" s="57">
        <v>0.22</v>
      </c>
    </row>
    <row r="280" spans="2:4" x14ac:dyDescent="0.25">
      <c r="B280" s="57" t="s">
        <v>97</v>
      </c>
      <c r="C280" s="57">
        <v>1994</v>
      </c>
      <c r="D280" s="57">
        <v>0.19</v>
      </c>
    </row>
    <row r="281" spans="2:4" x14ac:dyDescent="0.25">
      <c r="B281" s="57" t="s">
        <v>97</v>
      </c>
      <c r="C281" s="57">
        <v>1996</v>
      </c>
      <c r="D281" s="57">
        <v>0.19</v>
      </c>
    </row>
    <row r="282" spans="2:4" x14ac:dyDescent="0.25">
      <c r="B282" s="57" t="s">
        <v>97</v>
      </c>
      <c r="C282" s="57">
        <v>1999</v>
      </c>
      <c r="D282" s="57">
        <v>0.19</v>
      </c>
    </row>
    <row r="283" spans="2:4" x14ac:dyDescent="0.25">
      <c r="B283" s="57" t="s">
        <v>97</v>
      </c>
      <c r="C283" s="57">
        <v>2000</v>
      </c>
      <c r="D283" s="57">
        <v>0.22</v>
      </c>
    </row>
    <row r="284" spans="2:4" x14ac:dyDescent="0.25">
      <c r="B284" s="57" t="s">
        <v>97</v>
      </c>
      <c r="C284" s="57">
        <v>2001</v>
      </c>
      <c r="D284" s="57">
        <v>0.27343833299999998</v>
      </c>
    </row>
    <row r="285" spans="2:4" x14ac:dyDescent="0.25">
      <c r="B285" s="57" t="s">
        <v>97</v>
      </c>
      <c r="C285" s="57">
        <v>2002</v>
      </c>
      <c r="D285" s="57">
        <v>0.32130225299999998</v>
      </c>
    </row>
    <row r="286" spans="2:4" x14ac:dyDescent="0.25">
      <c r="B286" s="57" t="s">
        <v>97</v>
      </c>
      <c r="C286" s="57">
        <v>2003</v>
      </c>
      <c r="D286" s="57">
        <v>0.27997276799999998</v>
      </c>
    </row>
    <row r="287" spans="2:4" x14ac:dyDescent="0.25">
      <c r="B287" s="57" t="s">
        <v>97</v>
      </c>
      <c r="C287" s="57">
        <v>2004</v>
      </c>
      <c r="D287" s="57">
        <v>0.29031805199999999</v>
      </c>
    </row>
    <row r="288" spans="2:4" x14ac:dyDescent="0.25">
      <c r="B288" s="57" t="s">
        <v>97</v>
      </c>
      <c r="C288" s="57">
        <v>2005</v>
      </c>
      <c r="D288" s="57">
        <v>0.36246159900000002</v>
      </c>
    </row>
    <row r="289" spans="2:4" x14ac:dyDescent="0.25">
      <c r="B289" s="57" t="s">
        <v>97</v>
      </c>
      <c r="C289" s="57">
        <v>2006</v>
      </c>
      <c r="D289" s="57">
        <v>0.32896462700000001</v>
      </c>
    </row>
    <row r="290" spans="2:4" x14ac:dyDescent="0.25">
      <c r="B290" s="57" t="s">
        <v>97</v>
      </c>
      <c r="C290" s="57">
        <v>2007</v>
      </c>
      <c r="D290" s="57">
        <v>0.32440192499999998</v>
      </c>
    </row>
    <row r="291" spans="2:4" x14ac:dyDescent="0.25">
      <c r="B291" s="57" t="s">
        <v>97</v>
      </c>
      <c r="C291" s="57">
        <v>2008</v>
      </c>
      <c r="D291" s="57">
        <v>0.31054094799999998</v>
      </c>
    </row>
    <row r="292" spans="2:4" x14ac:dyDescent="0.25">
      <c r="B292" s="57" t="s">
        <v>97</v>
      </c>
      <c r="C292" s="57">
        <v>2009</v>
      </c>
      <c r="D292" s="57">
        <v>0.29759926799999997</v>
      </c>
    </row>
    <row r="293" spans="2:4" x14ac:dyDescent="0.25">
      <c r="B293" s="57" t="s">
        <v>97</v>
      </c>
      <c r="C293" s="57">
        <v>2010</v>
      </c>
      <c r="D293" s="57">
        <v>0.32374757199999998</v>
      </c>
    </row>
    <row r="294" spans="2:4" x14ac:dyDescent="0.25">
      <c r="B294" s="57" t="s">
        <v>97</v>
      </c>
      <c r="C294" s="57">
        <v>2011</v>
      </c>
      <c r="D294" s="57">
        <v>0.33171451699999999</v>
      </c>
    </row>
    <row r="295" spans="2:4" x14ac:dyDescent="0.25">
      <c r="B295" s="57" t="s">
        <v>97</v>
      </c>
      <c r="C295" s="57">
        <v>2012</v>
      </c>
      <c r="D295" s="57">
        <v>0.30399256000000002</v>
      </c>
    </row>
    <row r="296" spans="2:4" x14ac:dyDescent="0.25">
      <c r="B296" s="57" t="s">
        <v>97</v>
      </c>
      <c r="C296" s="57">
        <v>2013</v>
      </c>
      <c r="D296" s="57">
        <v>0.31077503899999998</v>
      </c>
    </row>
    <row r="297" spans="2:4" x14ac:dyDescent="0.25">
      <c r="B297" s="57" t="s">
        <v>97</v>
      </c>
      <c r="C297" s="57">
        <v>2014</v>
      </c>
      <c r="D297" s="57">
        <v>0.32172863299999999</v>
      </c>
    </row>
    <row r="298" spans="2:4" x14ac:dyDescent="0.25">
      <c r="B298" s="57" t="s">
        <v>97</v>
      </c>
      <c r="C298" s="57">
        <v>2015</v>
      </c>
      <c r="D298" s="57">
        <v>0.35434309400000003</v>
      </c>
    </row>
    <row r="299" spans="2:4" x14ac:dyDescent="0.25">
      <c r="B299" s="57" t="s">
        <v>97</v>
      </c>
      <c r="C299" s="57">
        <v>2016</v>
      </c>
      <c r="D299" s="57">
        <v>0.33031928599999999</v>
      </c>
    </row>
    <row r="300" spans="2:4" x14ac:dyDescent="0.25">
      <c r="B300" s="57" t="s">
        <v>29</v>
      </c>
      <c r="C300" s="57">
        <v>2001</v>
      </c>
      <c r="D300" s="57">
        <v>0.35</v>
      </c>
    </row>
    <row r="301" spans="2:4" x14ac:dyDescent="0.25">
      <c r="B301" s="57" t="s">
        <v>29</v>
      </c>
      <c r="C301" s="57">
        <v>2003</v>
      </c>
      <c r="D301" s="57">
        <v>0.36</v>
      </c>
    </row>
    <row r="302" spans="2:4" x14ac:dyDescent="0.25">
      <c r="B302" s="57" t="s">
        <v>29</v>
      </c>
      <c r="C302" s="57">
        <v>2005</v>
      </c>
      <c r="D302" s="57">
        <v>0.37</v>
      </c>
    </row>
    <row r="303" spans="2:4" x14ac:dyDescent="0.25">
      <c r="B303" s="57" t="s">
        <v>29</v>
      </c>
      <c r="C303" s="57">
        <v>2006</v>
      </c>
      <c r="D303" s="57">
        <v>0.37</v>
      </c>
    </row>
    <row r="304" spans="2:4" x14ac:dyDescent="0.25">
      <c r="B304" s="57" t="s">
        <v>29</v>
      </c>
      <c r="C304" s="57">
        <v>2007</v>
      </c>
      <c r="D304" s="57">
        <v>0.376</v>
      </c>
    </row>
    <row r="305" spans="2:4" x14ac:dyDescent="0.25">
      <c r="B305" s="57" t="s">
        <v>29</v>
      </c>
      <c r="C305" s="57">
        <v>2008</v>
      </c>
      <c r="D305" s="57">
        <v>0.39367553199999999</v>
      </c>
    </row>
    <row r="306" spans="2:4" x14ac:dyDescent="0.25">
      <c r="B306" s="57" t="s">
        <v>29</v>
      </c>
      <c r="C306" s="57">
        <v>2009</v>
      </c>
      <c r="D306" s="57">
        <v>0.35528258800000001</v>
      </c>
    </row>
    <row r="307" spans="2:4" x14ac:dyDescent="0.25">
      <c r="B307" s="57" t="s">
        <v>29</v>
      </c>
      <c r="C307" s="57">
        <v>2010</v>
      </c>
      <c r="D307" s="57">
        <v>0.36</v>
      </c>
    </row>
    <row r="308" spans="2:4" x14ac:dyDescent="0.25">
      <c r="B308" s="57" t="s">
        <v>29</v>
      </c>
      <c r="C308" s="57">
        <v>2011</v>
      </c>
      <c r="D308" s="57">
        <v>0.42933778500000003</v>
      </c>
    </row>
    <row r="309" spans="2:4" x14ac:dyDescent="0.25">
      <c r="B309" s="57" t="s">
        <v>29</v>
      </c>
      <c r="C309" s="57">
        <v>2012</v>
      </c>
      <c r="D309" s="57">
        <v>0.44080694799999998</v>
      </c>
    </row>
    <row r="310" spans="2:4" x14ac:dyDescent="0.25">
      <c r="B310" s="57" t="s">
        <v>29</v>
      </c>
      <c r="C310" s="57">
        <v>2013</v>
      </c>
      <c r="D310" s="57">
        <v>0.44853173699999999</v>
      </c>
    </row>
    <row r="311" spans="2:4" x14ac:dyDescent="0.25">
      <c r="B311" s="57" t="s">
        <v>29</v>
      </c>
      <c r="C311" s="57">
        <v>2014</v>
      </c>
      <c r="D311" s="57">
        <v>0.45617561699999998</v>
      </c>
    </row>
    <row r="312" spans="2:4" x14ac:dyDescent="0.25">
      <c r="B312" s="57" t="s">
        <v>29</v>
      </c>
      <c r="C312" s="57">
        <v>2015</v>
      </c>
      <c r="D312" s="57">
        <v>0.46469160199999998</v>
      </c>
    </row>
    <row r="313" spans="2:4" x14ac:dyDescent="0.25">
      <c r="B313" s="57" t="s">
        <v>29</v>
      </c>
      <c r="C313" s="57">
        <v>2016</v>
      </c>
      <c r="D313" s="57">
        <v>0.457207419</v>
      </c>
    </row>
    <row r="316" spans="2:4" x14ac:dyDescent="0.25">
      <c r="B316" s="57" t="s">
        <v>395</v>
      </c>
    </row>
  </sheetData>
  <pageMargins left="0.7" right="0.7" top="0.75" bottom="0.75" header="0.3" footer="0.3"/>
  <pageSetup paperSize="9" orientation="portrait" r:id="rId1"/>
  <drawing r:id="rId2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66"/>
  <sheetViews>
    <sheetView showGridLines="0" zoomScale="70" zoomScaleNormal="70" workbookViewId="0">
      <selection sqref="A1:XFD1"/>
    </sheetView>
  </sheetViews>
  <sheetFormatPr defaultColWidth="8.88671875" defaultRowHeight="13.8" x14ac:dyDescent="0.25"/>
  <cols>
    <col min="1" max="16384" width="8.88671875" style="57"/>
  </cols>
  <sheetData>
    <row r="3" spans="2:4" x14ac:dyDescent="0.25">
      <c r="B3" s="57" t="s">
        <v>165</v>
      </c>
    </row>
    <row r="6" spans="2:4" ht="69" x14ac:dyDescent="0.25">
      <c r="B6" s="76" t="s">
        <v>88</v>
      </c>
      <c r="C6" s="76" t="s">
        <v>164</v>
      </c>
      <c r="D6" s="76" t="s">
        <v>2</v>
      </c>
    </row>
    <row r="7" spans="2:4" x14ac:dyDescent="0.25">
      <c r="B7" s="57" t="s">
        <v>28</v>
      </c>
      <c r="C7" s="61">
        <v>0.41010000000000002</v>
      </c>
      <c r="D7" s="57">
        <v>2016</v>
      </c>
    </row>
    <row r="8" spans="2:4" x14ac:dyDescent="0.25">
      <c r="B8" s="57" t="s">
        <v>28</v>
      </c>
      <c r="C8" s="61">
        <v>0.33</v>
      </c>
      <c r="D8" s="57">
        <v>2010</v>
      </c>
    </row>
    <row r="9" spans="2:4" x14ac:dyDescent="0.25">
      <c r="B9" s="57" t="s">
        <v>125</v>
      </c>
      <c r="C9" s="61">
        <v>0.31</v>
      </c>
      <c r="D9" s="57">
        <v>2016</v>
      </c>
    </row>
    <row r="10" spans="2:4" x14ac:dyDescent="0.25">
      <c r="B10" s="57" t="s">
        <v>125</v>
      </c>
      <c r="C10" s="61">
        <v>0.28000000000000003</v>
      </c>
      <c r="D10" s="57">
        <v>2010</v>
      </c>
    </row>
    <row r="11" spans="2:4" x14ac:dyDescent="0.25">
      <c r="B11" s="57" t="s">
        <v>91</v>
      </c>
      <c r="C11" s="61">
        <v>0.37</v>
      </c>
      <c r="D11" s="57">
        <v>2016</v>
      </c>
    </row>
    <row r="12" spans="2:4" x14ac:dyDescent="0.25">
      <c r="B12" s="57" t="s">
        <v>91</v>
      </c>
      <c r="C12" s="61">
        <v>0.21</v>
      </c>
      <c r="D12" s="57">
        <v>2010</v>
      </c>
    </row>
    <row r="13" spans="2:4" x14ac:dyDescent="0.25">
      <c r="B13" s="57" t="s">
        <v>92</v>
      </c>
      <c r="C13" s="61">
        <v>0.33</v>
      </c>
      <c r="D13" s="57">
        <v>2016</v>
      </c>
    </row>
    <row r="14" spans="2:4" x14ac:dyDescent="0.25">
      <c r="B14" s="57" t="s">
        <v>92</v>
      </c>
      <c r="C14" s="61">
        <v>0.28000000000000003</v>
      </c>
      <c r="D14" s="57">
        <v>2010</v>
      </c>
    </row>
    <row r="15" spans="2:4" x14ac:dyDescent="0.25">
      <c r="B15" s="57" t="s">
        <v>126</v>
      </c>
      <c r="C15" s="61">
        <v>0.31</v>
      </c>
      <c r="D15" s="57">
        <v>2016</v>
      </c>
    </row>
    <row r="16" spans="2:4" x14ac:dyDescent="0.25">
      <c r="B16" s="57" t="s">
        <v>126</v>
      </c>
      <c r="C16" s="61">
        <v>0.26700000000000002</v>
      </c>
      <c r="D16" s="57">
        <v>2010</v>
      </c>
    </row>
    <row r="17" spans="2:4" x14ac:dyDescent="0.25">
      <c r="B17" s="57" t="s">
        <v>163</v>
      </c>
      <c r="C17" s="61">
        <v>0.36</v>
      </c>
      <c r="D17" s="57">
        <v>2016</v>
      </c>
    </row>
    <row r="18" spans="2:4" x14ac:dyDescent="0.25">
      <c r="B18" s="57" t="s">
        <v>163</v>
      </c>
      <c r="C18" s="61">
        <v>0.26</v>
      </c>
      <c r="D18" s="57">
        <v>2010</v>
      </c>
    </row>
    <row r="19" spans="2:4" x14ac:dyDescent="0.25">
      <c r="B19" s="57" t="s">
        <v>124</v>
      </c>
      <c r="C19" s="61">
        <v>0.28738000000000002</v>
      </c>
      <c r="D19" s="57">
        <v>2016</v>
      </c>
    </row>
    <row r="20" spans="2:4" x14ac:dyDescent="0.25">
      <c r="B20" s="57" t="s">
        <v>124</v>
      </c>
      <c r="C20" s="61">
        <v>0.25424000000000002</v>
      </c>
      <c r="D20" s="57">
        <v>2010</v>
      </c>
    </row>
    <row r="21" spans="2:4" x14ac:dyDescent="0.25">
      <c r="B21" s="57" t="s">
        <v>27</v>
      </c>
      <c r="C21" s="61">
        <v>0.23599999999999999</v>
      </c>
      <c r="D21" s="57">
        <v>2016</v>
      </c>
    </row>
    <row r="22" spans="2:4" x14ac:dyDescent="0.25">
      <c r="B22" s="57" t="s">
        <v>27</v>
      </c>
      <c r="C22" s="61">
        <v>0.21</v>
      </c>
      <c r="D22" s="57">
        <v>2010</v>
      </c>
    </row>
    <row r="23" spans="2:4" x14ac:dyDescent="0.25">
      <c r="B23" s="57" t="s">
        <v>94</v>
      </c>
      <c r="C23" s="61">
        <v>0.26954</v>
      </c>
      <c r="D23" s="57">
        <v>2016</v>
      </c>
    </row>
    <row r="24" spans="2:4" x14ac:dyDescent="0.25">
      <c r="B24" s="57" t="s">
        <v>94</v>
      </c>
      <c r="C24" s="61">
        <v>0.24</v>
      </c>
      <c r="D24" s="57">
        <v>2010</v>
      </c>
    </row>
    <row r="25" spans="2:4" x14ac:dyDescent="0.25">
      <c r="B25" s="57" t="s">
        <v>95</v>
      </c>
      <c r="C25" s="61">
        <v>0.26802999999999999</v>
      </c>
      <c r="D25" s="57">
        <v>2016</v>
      </c>
    </row>
    <row r="26" spans="2:4" x14ac:dyDescent="0.25">
      <c r="B26" s="57" t="s">
        <v>95</v>
      </c>
      <c r="C26" s="61">
        <v>0.24540000000000001</v>
      </c>
      <c r="D26" s="57">
        <v>2010</v>
      </c>
    </row>
    <row r="27" spans="2:4" x14ac:dyDescent="0.25">
      <c r="B27" s="57" t="s">
        <v>96</v>
      </c>
      <c r="C27" s="61">
        <v>0.35</v>
      </c>
      <c r="D27" s="57">
        <v>2016</v>
      </c>
    </row>
    <row r="28" spans="2:4" x14ac:dyDescent="0.25">
      <c r="B28" s="57" t="s">
        <v>96</v>
      </c>
      <c r="C28" s="61">
        <v>0.29199999999999998</v>
      </c>
      <c r="D28" s="57">
        <v>2010</v>
      </c>
    </row>
    <row r="29" spans="2:4" x14ac:dyDescent="0.25">
      <c r="B29" s="57" t="s">
        <v>25</v>
      </c>
      <c r="C29" s="61">
        <v>0.249</v>
      </c>
      <c r="D29" s="57">
        <v>2016</v>
      </c>
    </row>
    <row r="30" spans="2:4" x14ac:dyDescent="0.25">
      <c r="B30" s="57" t="s">
        <v>25</v>
      </c>
      <c r="C30" s="61">
        <v>0.23499999999999999</v>
      </c>
      <c r="D30" s="57">
        <v>2010</v>
      </c>
    </row>
    <row r="31" spans="2:4" x14ac:dyDescent="0.25">
      <c r="B31" s="57" t="s">
        <v>97</v>
      </c>
      <c r="C31" s="61">
        <v>0.33</v>
      </c>
      <c r="D31" s="57">
        <v>2016</v>
      </c>
    </row>
    <row r="32" spans="2:4" x14ac:dyDescent="0.25">
      <c r="B32" s="57" t="s">
        <v>97</v>
      </c>
      <c r="C32" s="61">
        <v>0.28999999999999998</v>
      </c>
      <c r="D32" s="57">
        <v>2010</v>
      </c>
    </row>
    <row r="33" spans="2:4" x14ac:dyDescent="0.25">
      <c r="B33" s="57" t="s">
        <v>29</v>
      </c>
      <c r="C33" s="61">
        <v>0.45900000000000002</v>
      </c>
      <c r="D33" s="57">
        <v>2016</v>
      </c>
    </row>
    <row r="34" spans="2:4" x14ac:dyDescent="0.25">
      <c r="B34" s="57" t="s">
        <v>29</v>
      </c>
      <c r="C34" s="61">
        <v>0.36</v>
      </c>
      <c r="D34" s="57">
        <v>2010</v>
      </c>
    </row>
    <row r="35" spans="2:4" x14ac:dyDescent="0.25">
      <c r="B35" s="57" t="s">
        <v>28</v>
      </c>
      <c r="C35" s="61">
        <v>0.33</v>
      </c>
      <c r="D35" s="57">
        <v>2010</v>
      </c>
    </row>
    <row r="36" spans="2:4" x14ac:dyDescent="0.25">
      <c r="B36" s="57" t="s">
        <v>28</v>
      </c>
      <c r="C36" s="61">
        <v>0.41010000000000002</v>
      </c>
      <c r="D36" s="57">
        <v>2016</v>
      </c>
    </row>
    <row r="37" spans="2:4" x14ac:dyDescent="0.25">
      <c r="B37" s="57" t="s">
        <v>125</v>
      </c>
      <c r="C37" s="61">
        <v>0.28000000000000003</v>
      </c>
      <c r="D37" s="57">
        <v>2010</v>
      </c>
    </row>
    <row r="38" spans="2:4" x14ac:dyDescent="0.25">
      <c r="B38" s="57" t="s">
        <v>125</v>
      </c>
      <c r="C38" s="61">
        <v>0.31</v>
      </c>
      <c r="D38" s="57">
        <v>2016</v>
      </c>
    </row>
    <row r="39" spans="2:4" x14ac:dyDescent="0.25">
      <c r="B39" s="57" t="s">
        <v>91</v>
      </c>
      <c r="C39" s="61">
        <v>0.21</v>
      </c>
      <c r="D39" s="57">
        <v>2010</v>
      </c>
    </row>
    <row r="40" spans="2:4" x14ac:dyDescent="0.25">
      <c r="B40" s="57" t="s">
        <v>91</v>
      </c>
      <c r="C40" s="61">
        <v>0.37</v>
      </c>
      <c r="D40" s="57">
        <v>2016</v>
      </c>
    </row>
    <row r="41" spans="2:4" x14ac:dyDescent="0.25">
      <c r="B41" s="57" t="s">
        <v>92</v>
      </c>
      <c r="C41" s="61">
        <v>0.28000000000000003</v>
      </c>
      <c r="D41" s="57">
        <v>2010</v>
      </c>
    </row>
    <row r="42" spans="2:4" x14ac:dyDescent="0.25">
      <c r="B42" s="57" t="s">
        <v>92</v>
      </c>
      <c r="C42" s="61">
        <v>0.33</v>
      </c>
      <c r="D42" s="57">
        <v>2016</v>
      </c>
    </row>
    <row r="43" spans="2:4" x14ac:dyDescent="0.25">
      <c r="B43" s="57" t="s">
        <v>126</v>
      </c>
      <c r="C43" s="61">
        <v>0.26700000000000002</v>
      </c>
      <c r="D43" s="57">
        <v>2010</v>
      </c>
    </row>
    <row r="44" spans="2:4" x14ac:dyDescent="0.25">
      <c r="B44" s="57" t="s">
        <v>126</v>
      </c>
      <c r="C44" s="61">
        <v>0.31</v>
      </c>
      <c r="D44" s="57">
        <v>2016</v>
      </c>
    </row>
    <row r="45" spans="2:4" x14ac:dyDescent="0.25">
      <c r="B45" s="57" t="s">
        <v>163</v>
      </c>
      <c r="C45" s="61">
        <v>0.26</v>
      </c>
      <c r="D45" s="57">
        <v>2010</v>
      </c>
    </row>
    <row r="46" spans="2:4" x14ac:dyDescent="0.25">
      <c r="B46" s="57" t="s">
        <v>163</v>
      </c>
      <c r="C46" s="61">
        <v>0.36</v>
      </c>
      <c r="D46" s="57">
        <v>2016</v>
      </c>
    </row>
    <row r="47" spans="2:4" x14ac:dyDescent="0.25">
      <c r="B47" s="57" t="s">
        <v>124</v>
      </c>
      <c r="C47" s="61">
        <v>0.25424000000000002</v>
      </c>
      <c r="D47" s="57">
        <v>2010</v>
      </c>
    </row>
    <row r="48" spans="2:4" x14ac:dyDescent="0.25">
      <c r="B48" s="57" t="s">
        <v>124</v>
      </c>
      <c r="C48" s="61">
        <v>0.28738000000000002</v>
      </c>
      <c r="D48" s="57">
        <v>2016</v>
      </c>
    </row>
    <row r="49" spans="2:4" x14ac:dyDescent="0.25">
      <c r="B49" s="57" t="s">
        <v>27</v>
      </c>
      <c r="C49" s="61">
        <v>0.21</v>
      </c>
      <c r="D49" s="57">
        <v>2010</v>
      </c>
    </row>
    <row r="50" spans="2:4" x14ac:dyDescent="0.25">
      <c r="B50" s="57" t="s">
        <v>27</v>
      </c>
      <c r="C50" s="61">
        <v>0.23599999999999999</v>
      </c>
      <c r="D50" s="57">
        <v>2016</v>
      </c>
    </row>
    <row r="51" spans="2:4" x14ac:dyDescent="0.25">
      <c r="B51" s="57" t="s">
        <v>94</v>
      </c>
      <c r="C51" s="61">
        <v>0.24</v>
      </c>
      <c r="D51" s="57">
        <v>2010</v>
      </c>
    </row>
    <row r="52" spans="2:4" x14ac:dyDescent="0.25">
      <c r="B52" s="57" t="s">
        <v>94</v>
      </c>
      <c r="C52" s="61">
        <v>0.26954</v>
      </c>
      <c r="D52" s="57">
        <v>2016</v>
      </c>
    </row>
    <row r="53" spans="2:4" x14ac:dyDescent="0.25">
      <c r="B53" s="57" t="s">
        <v>95</v>
      </c>
      <c r="C53" s="61">
        <v>0.24540000000000001</v>
      </c>
      <c r="D53" s="57">
        <v>2010</v>
      </c>
    </row>
    <row r="54" spans="2:4" x14ac:dyDescent="0.25">
      <c r="B54" s="57" t="s">
        <v>95</v>
      </c>
      <c r="C54" s="61">
        <v>0.26802999999999999</v>
      </c>
      <c r="D54" s="57">
        <v>2016</v>
      </c>
    </row>
    <row r="55" spans="2:4" x14ac:dyDescent="0.25">
      <c r="B55" s="57" t="s">
        <v>96</v>
      </c>
      <c r="C55" s="61">
        <v>0.29199999999999998</v>
      </c>
      <c r="D55" s="57">
        <v>2010</v>
      </c>
    </row>
    <row r="56" spans="2:4" x14ac:dyDescent="0.25">
      <c r="B56" s="57" t="s">
        <v>96</v>
      </c>
      <c r="C56" s="61">
        <v>0.35</v>
      </c>
      <c r="D56" s="57">
        <v>2016</v>
      </c>
    </row>
    <row r="57" spans="2:4" x14ac:dyDescent="0.25">
      <c r="B57" s="57" t="s">
        <v>25</v>
      </c>
      <c r="C57" s="61">
        <v>0.23499999999999999</v>
      </c>
      <c r="D57" s="57">
        <v>2010</v>
      </c>
    </row>
    <row r="58" spans="2:4" x14ac:dyDescent="0.25">
      <c r="B58" s="57" t="s">
        <v>25</v>
      </c>
      <c r="C58" s="61">
        <v>0.249</v>
      </c>
      <c r="D58" s="57">
        <v>2016</v>
      </c>
    </row>
    <row r="59" spans="2:4" x14ac:dyDescent="0.25">
      <c r="B59" s="57" t="s">
        <v>97</v>
      </c>
      <c r="C59" s="61">
        <v>0.28999999999999998</v>
      </c>
      <c r="D59" s="57">
        <v>2010</v>
      </c>
    </row>
    <row r="60" spans="2:4" x14ac:dyDescent="0.25">
      <c r="B60" s="57" t="s">
        <v>97</v>
      </c>
      <c r="C60" s="61">
        <v>0.33</v>
      </c>
      <c r="D60" s="57">
        <v>2016</v>
      </c>
    </row>
    <row r="61" spans="2:4" x14ac:dyDescent="0.25">
      <c r="B61" s="57" t="s">
        <v>29</v>
      </c>
      <c r="C61" s="61">
        <v>0.36</v>
      </c>
      <c r="D61" s="57">
        <v>2010</v>
      </c>
    </row>
    <row r="62" spans="2:4" x14ac:dyDescent="0.25">
      <c r="B62" s="57" t="s">
        <v>29</v>
      </c>
      <c r="C62" s="61">
        <v>0.45900000000000002</v>
      </c>
      <c r="D62" s="57">
        <v>2016</v>
      </c>
    </row>
    <row r="66" spans="2:2" x14ac:dyDescent="0.25">
      <c r="B66" s="57" t="s">
        <v>395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43"/>
  <sheetViews>
    <sheetView showGridLines="0" zoomScale="55" zoomScaleNormal="55" workbookViewId="0">
      <selection sqref="A1:XFD1"/>
    </sheetView>
  </sheetViews>
  <sheetFormatPr defaultColWidth="8.88671875" defaultRowHeight="13.8" x14ac:dyDescent="0.25"/>
  <cols>
    <col min="1" max="1" width="8.88671875" style="57"/>
    <col min="2" max="2" width="14.109375" style="57" customWidth="1"/>
    <col min="3" max="16384" width="8.88671875" style="57"/>
  </cols>
  <sheetData>
    <row r="3" spans="2:6" x14ac:dyDescent="0.25">
      <c r="B3" s="57" t="s">
        <v>19</v>
      </c>
    </row>
    <row r="6" spans="2:6" x14ac:dyDescent="0.25">
      <c r="B6" s="57" t="s">
        <v>20</v>
      </c>
    </row>
    <row r="7" spans="2:6" ht="27.6" x14ac:dyDescent="0.25">
      <c r="B7" s="59" t="s">
        <v>21</v>
      </c>
      <c r="C7" s="57">
        <v>14887</v>
      </c>
      <c r="E7" s="57" t="s">
        <v>22</v>
      </c>
      <c r="F7" s="57">
        <v>1017</v>
      </c>
    </row>
    <row r="10" spans="2:6" x14ac:dyDescent="0.25">
      <c r="B10" s="57" t="s">
        <v>24</v>
      </c>
      <c r="C10" s="57" t="s">
        <v>26</v>
      </c>
      <c r="D10" s="57" t="s">
        <v>22</v>
      </c>
    </row>
    <row r="11" spans="2:6" x14ac:dyDescent="0.25">
      <c r="B11" s="57" t="s">
        <v>25</v>
      </c>
      <c r="C11" s="61">
        <v>0.38</v>
      </c>
      <c r="D11" s="57">
        <v>388</v>
      </c>
    </row>
    <row r="12" spans="2:6" x14ac:dyDescent="0.25">
      <c r="B12" s="57" t="s">
        <v>27</v>
      </c>
      <c r="C12" s="61">
        <v>0.09</v>
      </c>
      <c r="D12" s="57">
        <v>89</v>
      </c>
    </row>
    <row r="13" spans="2:6" x14ac:dyDescent="0.25">
      <c r="B13" s="57" t="s">
        <v>28</v>
      </c>
      <c r="C13" s="61">
        <v>0.09</v>
      </c>
      <c r="D13" s="57">
        <v>88.4</v>
      </c>
    </row>
    <row r="14" spans="2:6" x14ac:dyDescent="0.25">
      <c r="B14" s="57" t="s">
        <v>29</v>
      </c>
      <c r="C14" s="61">
        <v>7.0000000000000007E-2</v>
      </c>
      <c r="D14" s="57">
        <v>69.2</v>
      </c>
    </row>
    <row r="15" spans="2:6" x14ac:dyDescent="0.25">
      <c r="C15" s="61"/>
    </row>
    <row r="16" spans="2:6" x14ac:dyDescent="0.25">
      <c r="B16" s="57" t="s">
        <v>4</v>
      </c>
      <c r="C16" s="61" t="s">
        <v>26</v>
      </c>
      <c r="D16" s="61" t="s">
        <v>22</v>
      </c>
    </row>
    <row r="17" spans="2:6" x14ac:dyDescent="0.25">
      <c r="B17" s="57" t="s">
        <v>9</v>
      </c>
      <c r="C17" s="61">
        <v>0.56000000000000005</v>
      </c>
      <c r="D17" s="57">
        <v>569</v>
      </c>
    </row>
    <row r="18" spans="2:6" x14ac:dyDescent="0.25">
      <c r="B18" s="57" t="s">
        <v>30</v>
      </c>
      <c r="C18" s="61">
        <v>0.26</v>
      </c>
      <c r="D18" s="57">
        <v>268</v>
      </c>
    </row>
    <row r="19" spans="2:6" x14ac:dyDescent="0.25">
      <c r="B19" s="57" t="s">
        <v>11</v>
      </c>
      <c r="C19" s="61">
        <v>0.12</v>
      </c>
      <c r="D19" s="57">
        <v>118</v>
      </c>
    </row>
    <row r="20" spans="2:6" x14ac:dyDescent="0.25">
      <c r="B20" s="57" t="s">
        <v>12</v>
      </c>
      <c r="C20" s="61">
        <v>0.03</v>
      </c>
      <c r="D20" s="57">
        <v>31</v>
      </c>
    </row>
    <row r="21" spans="2:6" x14ac:dyDescent="0.25">
      <c r="B21" s="57" t="s">
        <v>1</v>
      </c>
      <c r="C21" s="61">
        <v>0.02</v>
      </c>
      <c r="D21" s="57">
        <v>20</v>
      </c>
    </row>
    <row r="22" spans="2:6" x14ac:dyDescent="0.25">
      <c r="B22" s="57" t="s">
        <v>31</v>
      </c>
      <c r="C22" s="61">
        <v>0.01</v>
      </c>
      <c r="D22" s="57">
        <v>10</v>
      </c>
    </row>
    <row r="23" spans="2:6" x14ac:dyDescent="0.25">
      <c r="C23" s="61"/>
    </row>
    <row r="24" spans="2:6" x14ac:dyDescent="0.25">
      <c r="B24" s="57" t="s">
        <v>23</v>
      </c>
    </row>
    <row r="25" spans="2:6" ht="27.6" x14ac:dyDescent="0.25">
      <c r="B25" s="59" t="s">
        <v>21</v>
      </c>
      <c r="C25" s="57">
        <v>7057</v>
      </c>
      <c r="E25" s="57" t="s">
        <v>22</v>
      </c>
      <c r="F25" s="57">
        <v>298</v>
      </c>
    </row>
    <row r="26" spans="2:6" x14ac:dyDescent="0.25">
      <c r="B26" s="59"/>
    </row>
    <row r="28" spans="2:6" x14ac:dyDescent="0.25">
      <c r="B28" s="57" t="s">
        <v>24</v>
      </c>
      <c r="C28" s="57" t="s">
        <v>26</v>
      </c>
      <c r="D28" s="57" t="s">
        <v>22</v>
      </c>
    </row>
    <row r="29" spans="2:6" x14ac:dyDescent="0.25">
      <c r="B29" s="57" t="s">
        <v>29</v>
      </c>
      <c r="C29" s="61">
        <v>0.31</v>
      </c>
      <c r="D29" s="57">
        <v>92</v>
      </c>
    </row>
    <row r="30" spans="2:6" x14ac:dyDescent="0.25">
      <c r="B30" s="57" t="s">
        <v>28</v>
      </c>
      <c r="C30" s="61">
        <v>0.26</v>
      </c>
      <c r="D30" s="57">
        <v>78</v>
      </c>
    </row>
    <row r="31" spans="2:6" x14ac:dyDescent="0.25">
      <c r="B31" s="57" t="s">
        <v>27</v>
      </c>
      <c r="C31" s="61">
        <v>0.16</v>
      </c>
      <c r="D31" s="57">
        <v>48</v>
      </c>
    </row>
    <row r="32" spans="2:6" x14ac:dyDescent="0.25">
      <c r="B32" s="57" t="s">
        <v>32</v>
      </c>
      <c r="C32" s="61">
        <v>0.04</v>
      </c>
      <c r="D32" s="57">
        <v>11</v>
      </c>
    </row>
    <row r="34" spans="2:4" x14ac:dyDescent="0.25">
      <c r="B34" s="57" t="s">
        <v>4</v>
      </c>
      <c r="C34" s="61" t="s">
        <v>26</v>
      </c>
      <c r="D34" s="61" t="s">
        <v>22</v>
      </c>
    </row>
    <row r="35" spans="2:4" x14ac:dyDescent="0.25">
      <c r="B35" s="57" t="s">
        <v>13</v>
      </c>
      <c r="C35" s="61">
        <v>0.39</v>
      </c>
      <c r="D35" s="57">
        <v>116</v>
      </c>
    </row>
    <row r="36" spans="2:4" x14ac:dyDescent="0.25">
      <c r="B36" s="57" t="s">
        <v>11</v>
      </c>
      <c r="C36" s="61">
        <v>0.3</v>
      </c>
      <c r="D36" s="57">
        <v>88</v>
      </c>
    </row>
    <row r="37" spans="2:4" x14ac:dyDescent="0.25">
      <c r="B37" s="57" t="s">
        <v>9</v>
      </c>
      <c r="C37" s="61">
        <v>0.15</v>
      </c>
      <c r="D37" s="57">
        <v>43.9</v>
      </c>
    </row>
    <row r="38" spans="2:4" x14ac:dyDescent="0.25">
      <c r="B38" s="57" t="s">
        <v>33</v>
      </c>
      <c r="C38" s="61">
        <v>0.09</v>
      </c>
      <c r="D38" s="57">
        <v>28</v>
      </c>
    </row>
    <row r="39" spans="2:4" x14ac:dyDescent="0.25">
      <c r="B39" s="57" t="s">
        <v>1</v>
      </c>
      <c r="C39" s="61">
        <v>0.03</v>
      </c>
      <c r="D39" s="57">
        <v>9</v>
      </c>
    </row>
    <row r="40" spans="2:4" x14ac:dyDescent="0.25">
      <c r="B40" s="57" t="s">
        <v>34</v>
      </c>
      <c r="C40" s="61">
        <v>0.04</v>
      </c>
      <c r="D40" s="57">
        <v>13</v>
      </c>
    </row>
    <row r="43" spans="2:4" x14ac:dyDescent="0.25">
      <c r="B43" s="57" t="s">
        <v>569</v>
      </c>
    </row>
  </sheetData>
  <pageMargins left="0.7" right="0.7" top="0.75" bottom="0.75" header="0.3" footer="0.3"/>
  <pageSetup paperSize="9" orientation="portrait" r:id="rId1"/>
  <drawing r:id="rId2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G15"/>
  <sheetViews>
    <sheetView showGridLines="0" zoomScale="55" zoomScaleNormal="55" workbookViewId="0">
      <selection sqref="A1:XFD1"/>
    </sheetView>
  </sheetViews>
  <sheetFormatPr defaultRowHeight="14.4" x14ac:dyDescent="0.3"/>
  <sheetData>
    <row r="3" spans="2:7" x14ac:dyDescent="0.3">
      <c r="B3" s="57" t="s">
        <v>168</v>
      </c>
      <c r="C3" s="57"/>
      <c r="D3" s="57"/>
      <c r="E3" s="57"/>
      <c r="F3" s="57"/>
      <c r="G3" s="57"/>
    </row>
    <row r="4" spans="2:7" x14ac:dyDescent="0.3">
      <c r="B4" s="57"/>
      <c r="C4" s="57"/>
      <c r="D4" s="57"/>
      <c r="E4" s="57"/>
      <c r="F4" s="57"/>
      <c r="G4" s="57"/>
    </row>
    <row r="5" spans="2:7" x14ac:dyDescent="0.3">
      <c r="B5" s="57"/>
      <c r="C5" s="57"/>
      <c r="D5" s="57"/>
      <c r="E5" s="57"/>
      <c r="F5" s="57"/>
      <c r="G5" s="57"/>
    </row>
    <row r="6" spans="2:7" ht="69" x14ac:dyDescent="0.3">
      <c r="B6" s="82" t="s">
        <v>2</v>
      </c>
      <c r="C6" s="82" t="s">
        <v>166</v>
      </c>
      <c r="D6" s="82" t="s">
        <v>167</v>
      </c>
      <c r="E6" s="82" t="s">
        <v>74</v>
      </c>
      <c r="F6" s="57"/>
      <c r="G6" s="57"/>
    </row>
    <row r="7" spans="2:7" x14ac:dyDescent="0.3">
      <c r="B7" s="57">
        <v>2016</v>
      </c>
      <c r="C7" s="68">
        <v>102</v>
      </c>
      <c r="D7" s="68">
        <v>100.666666667</v>
      </c>
      <c r="E7" s="68">
        <v>454424</v>
      </c>
      <c r="F7" s="57"/>
      <c r="G7" s="57"/>
    </row>
    <row r="8" spans="2:7" x14ac:dyDescent="0.3">
      <c r="B8" s="57">
        <v>2000</v>
      </c>
      <c r="C8" s="68">
        <v>47.543058821999999</v>
      </c>
      <c r="D8" s="68">
        <v>51.260867662999999</v>
      </c>
      <c r="E8" s="68">
        <v>17263</v>
      </c>
      <c r="F8" s="57"/>
      <c r="G8" s="57"/>
    </row>
    <row r="9" spans="2:7" x14ac:dyDescent="0.3">
      <c r="B9" s="57">
        <v>1983</v>
      </c>
      <c r="C9" s="68">
        <v>21</v>
      </c>
      <c r="D9" s="68">
        <v>17</v>
      </c>
      <c r="E9" s="68">
        <v>200</v>
      </c>
      <c r="F9" s="57"/>
      <c r="G9" s="57"/>
    </row>
    <row r="10" spans="2:7" x14ac:dyDescent="0.3">
      <c r="B10" s="57"/>
      <c r="C10" s="57"/>
      <c r="D10" s="57"/>
      <c r="E10" s="57"/>
      <c r="F10" s="57"/>
      <c r="G10" s="57"/>
    </row>
    <row r="11" spans="2:7" x14ac:dyDescent="0.3">
      <c r="B11" s="57"/>
      <c r="C11" s="57"/>
      <c r="D11" s="57"/>
      <c r="E11" s="57"/>
      <c r="F11" s="57"/>
      <c r="G11" s="57"/>
    </row>
    <row r="12" spans="2:7" x14ac:dyDescent="0.3">
      <c r="B12" s="57"/>
      <c r="C12" s="57"/>
      <c r="D12" s="57"/>
      <c r="E12" s="57"/>
      <c r="F12" s="57"/>
      <c r="G12" s="57"/>
    </row>
    <row r="13" spans="2:7" x14ac:dyDescent="0.3">
      <c r="B13" s="57"/>
      <c r="C13" s="57"/>
      <c r="D13" s="57"/>
      <c r="E13" s="57"/>
      <c r="F13" s="57"/>
      <c r="G13" s="57"/>
    </row>
    <row r="14" spans="2:7" x14ac:dyDescent="0.3">
      <c r="B14" s="57" t="s">
        <v>395</v>
      </c>
      <c r="C14" s="57"/>
      <c r="D14" s="57"/>
      <c r="E14" s="57"/>
      <c r="F14" s="57"/>
      <c r="G14" s="57"/>
    </row>
    <row r="15" spans="2:7" x14ac:dyDescent="0.3">
      <c r="B15" s="57"/>
      <c r="C15" s="57"/>
      <c r="D15" s="57"/>
      <c r="E15" s="57"/>
      <c r="F15" s="57"/>
      <c r="G15" s="57"/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D111"/>
  <sheetViews>
    <sheetView showGridLines="0" zoomScale="70" zoomScaleNormal="70" workbookViewId="0">
      <selection activeCell="C12" sqref="C12"/>
    </sheetView>
  </sheetViews>
  <sheetFormatPr defaultColWidth="8.88671875" defaultRowHeight="13.8" x14ac:dyDescent="0.25"/>
  <cols>
    <col min="1" max="1" width="8.88671875" style="57"/>
    <col min="2" max="2" width="16" style="57" customWidth="1"/>
    <col min="3" max="16384" width="8.88671875" style="57"/>
  </cols>
  <sheetData>
    <row r="2" spans="2:4" x14ac:dyDescent="0.25">
      <c r="B2" s="57" t="s">
        <v>169</v>
      </c>
    </row>
    <row r="5" spans="2:4" ht="41.4" x14ac:dyDescent="0.25">
      <c r="B5" s="82" t="s">
        <v>88</v>
      </c>
      <c r="C5" s="82" t="s">
        <v>2</v>
      </c>
      <c r="D5" s="82" t="s">
        <v>173</v>
      </c>
    </row>
    <row r="6" spans="2:4" x14ac:dyDescent="0.25">
      <c r="B6" s="57" t="s">
        <v>92</v>
      </c>
      <c r="C6" s="57">
        <v>2008</v>
      </c>
      <c r="D6" s="68">
        <v>54</v>
      </c>
    </row>
    <row r="7" spans="2:4" x14ac:dyDescent="0.25">
      <c r="B7" s="57" t="s">
        <v>92</v>
      </c>
      <c r="C7" s="57">
        <v>2009</v>
      </c>
      <c r="D7" s="68">
        <v>91</v>
      </c>
    </row>
    <row r="8" spans="2:4" x14ac:dyDescent="0.25">
      <c r="B8" s="57" t="s">
        <v>92</v>
      </c>
      <c r="C8" s="57">
        <v>2010</v>
      </c>
      <c r="D8" s="68">
        <v>50</v>
      </c>
    </row>
    <row r="9" spans="2:4" x14ac:dyDescent="0.25">
      <c r="B9" s="57" t="s">
        <v>92</v>
      </c>
      <c r="C9" s="57">
        <v>2011</v>
      </c>
      <c r="D9" s="68">
        <v>52</v>
      </c>
    </row>
    <row r="10" spans="2:4" x14ac:dyDescent="0.25">
      <c r="B10" s="57" t="s">
        <v>92</v>
      </c>
      <c r="C10" s="57">
        <v>2012</v>
      </c>
      <c r="D10" s="68">
        <v>56</v>
      </c>
    </row>
    <row r="11" spans="2:4" x14ac:dyDescent="0.25">
      <c r="B11" s="57" t="s">
        <v>92</v>
      </c>
      <c r="C11" s="57">
        <v>2013</v>
      </c>
      <c r="D11" s="68">
        <v>45</v>
      </c>
    </row>
    <row r="12" spans="2:4" x14ac:dyDescent="0.25">
      <c r="B12" s="57" t="s">
        <v>92</v>
      </c>
      <c r="C12" s="57">
        <v>2014</v>
      </c>
      <c r="D12" s="68">
        <v>39</v>
      </c>
    </row>
    <row r="13" spans="2:4" x14ac:dyDescent="0.25">
      <c r="B13" s="57" t="s">
        <v>92</v>
      </c>
      <c r="C13" s="57">
        <v>2015</v>
      </c>
      <c r="D13" s="68">
        <v>49</v>
      </c>
    </row>
    <row r="14" spans="2:4" x14ac:dyDescent="0.25">
      <c r="B14" s="57" t="s">
        <v>92</v>
      </c>
      <c r="C14" s="57">
        <v>2016</v>
      </c>
      <c r="D14" s="68">
        <v>30</v>
      </c>
    </row>
    <row r="15" spans="2:4" x14ac:dyDescent="0.25">
      <c r="B15" s="57" t="s">
        <v>93</v>
      </c>
      <c r="C15" s="57">
        <v>2008</v>
      </c>
      <c r="D15" s="68">
        <v>37</v>
      </c>
    </row>
    <row r="16" spans="2:4" x14ac:dyDescent="0.25">
      <c r="B16" s="57" t="s">
        <v>93</v>
      </c>
      <c r="C16" s="57">
        <v>2009</v>
      </c>
      <c r="D16" s="68">
        <v>52</v>
      </c>
    </row>
    <row r="17" spans="2:4" x14ac:dyDescent="0.25">
      <c r="B17" s="57" t="s">
        <v>93</v>
      </c>
      <c r="C17" s="57">
        <v>2010</v>
      </c>
      <c r="D17" s="68">
        <v>72</v>
      </c>
    </row>
    <row r="18" spans="2:4" x14ac:dyDescent="0.25">
      <c r="B18" s="57" t="s">
        <v>93</v>
      </c>
      <c r="C18" s="57">
        <v>2011</v>
      </c>
      <c r="D18" s="68">
        <v>59</v>
      </c>
    </row>
    <row r="19" spans="2:4" x14ac:dyDescent="0.25">
      <c r="B19" s="57" t="s">
        <v>93</v>
      </c>
      <c r="C19" s="57">
        <v>2012</v>
      </c>
      <c r="D19" s="68">
        <v>46</v>
      </c>
    </row>
    <row r="20" spans="2:4" x14ac:dyDescent="0.25">
      <c r="B20" s="57" t="s">
        <v>93</v>
      </c>
      <c r="C20" s="57">
        <v>2013</v>
      </c>
      <c r="D20" s="68">
        <v>46</v>
      </c>
    </row>
    <row r="21" spans="2:4" x14ac:dyDescent="0.25">
      <c r="B21" s="57" t="s">
        <v>93</v>
      </c>
      <c r="C21" s="57">
        <v>2014</v>
      </c>
      <c r="D21" s="68">
        <v>69</v>
      </c>
    </row>
    <row r="22" spans="2:4" x14ac:dyDescent="0.25">
      <c r="B22" s="57" t="s">
        <v>94</v>
      </c>
      <c r="C22" s="57">
        <v>2008</v>
      </c>
      <c r="D22" s="68">
        <v>67</v>
      </c>
    </row>
    <row r="23" spans="2:4" x14ac:dyDescent="0.25">
      <c r="B23" s="57" t="s">
        <v>94</v>
      </c>
      <c r="C23" s="57">
        <v>2009</v>
      </c>
      <c r="D23" s="68">
        <v>67</v>
      </c>
    </row>
    <row r="24" spans="2:4" x14ac:dyDescent="0.25">
      <c r="B24" s="57" t="s">
        <v>94</v>
      </c>
      <c r="C24" s="57">
        <v>2010</v>
      </c>
      <c r="D24" s="68">
        <v>66</v>
      </c>
    </row>
    <row r="25" spans="2:4" x14ac:dyDescent="0.25">
      <c r="B25" s="57" t="s">
        <v>94</v>
      </c>
      <c r="C25" s="57">
        <v>2011</v>
      </c>
      <c r="D25" s="68">
        <v>66</v>
      </c>
    </row>
    <row r="26" spans="2:4" x14ac:dyDescent="0.25">
      <c r="B26" s="57" t="s">
        <v>94</v>
      </c>
      <c r="C26" s="57">
        <v>2012</v>
      </c>
      <c r="D26" s="68">
        <v>65</v>
      </c>
    </row>
    <row r="27" spans="2:4" x14ac:dyDescent="0.25">
      <c r="B27" s="57" t="s">
        <v>94</v>
      </c>
      <c r="C27" s="57">
        <v>2013</v>
      </c>
      <c r="D27" s="68">
        <v>65</v>
      </c>
    </row>
    <row r="28" spans="2:4" x14ac:dyDescent="0.25">
      <c r="B28" s="57" t="s">
        <v>94</v>
      </c>
      <c r="C28" s="57">
        <v>2014</v>
      </c>
      <c r="D28" s="68">
        <v>65</v>
      </c>
    </row>
    <row r="29" spans="2:4" x14ac:dyDescent="0.25">
      <c r="B29" s="57" t="s">
        <v>94</v>
      </c>
      <c r="C29" s="57">
        <v>2015</v>
      </c>
      <c r="D29" s="68">
        <v>65</v>
      </c>
    </row>
    <row r="30" spans="2:4" x14ac:dyDescent="0.25">
      <c r="B30" s="57" t="s">
        <v>94</v>
      </c>
      <c r="C30" s="57">
        <v>2016</v>
      </c>
      <c r="D30" s="68">
        <v>56</v>
      </c>
    </row>
    <row r="31" spans="2:4" x14ac:dyDescent="0.25">
      <c r="B31" s="57" t="s">
        <v>96</v>
      </c>
      <c r="C31" s="57">
        <v>2013</v>
      </c>
      <c r="D31" s="68">
        <v>43</v>
      </c>
    </row>
    <row r="32" spans="2:4" x14ac:dyDescent="0.25">
      <c r="B32" s="57" t="s">
        <v>96</v>
      </c>
      <c r="C32" s="57">
        <v>2014</v>
      </c>
      <c r="D32" s="68">
        <v>42</v>
      </c>
    </row>
    <row r="33" spans="2:4" x14ac:dyDescent="0.25">
      <c r="B33" s="57" t="s">
        <v>96</v>
      </c>
      <c r="C33" s="57">
        <v>2015</v>
      </c>
      <c r="D33" s="68">
        <v>40</v>
      </c>
    </row>
    <row r="34" spans="2:4" x14ac:dyDescent="0.25">
      <c r="B34" s="57" t="s">
        <v>96</v>
      </c>
      <c r="C34" s="57">
        <v>2016</v>
      </c>
      <c r="D34" s="68">
        <v>37</v>
      </c>
    </row>
    <row r="35" spans="2:4" x14ac:dyDescent="0.25">
      <c r="B35" s="57" t="s">
        <v>170</v>
      </c>
      <c r="C35" s="57">
        <v>2012</v>
      </c>
      <c r="D35" s="68">
        <v>28.158249321</v>
      </c>
    </row>
    <row r="36" spans="2:4" x14ac:dyDescent="0.25">
      <c r="B36" s="57" t="s">
        <v>170</v>
      </c>
      <c r="C36" s="57">
        <v>2013</v>
      </c>
      <c r="D36" s="68">
        <v>27.730004309000002</v>
      </c>
    </row>
    <row r="37" spans="2:4" x14ac:dyDescent="0.25">
      <c r="B37" s="57" t="s">
        <v>170</v>
      </c>
      <c r="C37" s="57">
        <v>2014</v>
      </c>
      <c r="D37" s="68">
        <v>27.625148975999998</v>
      </c>
    </row>
    <row r="38" spans="2:4" x14ac:dyDescent="0.25">
      <c r="B38" s="57" t="s">
        <v>170</v>
      </c>
      <c r="C38" s="57">
        <v>2015</v>
      </c>
      <c r="D38" s="68">
        <v>23.208893443000001</v>
      </c>
    </row>
    <row r="39" spans="2:4" x14ac:dyDescent="0.25">
      <c r="B39" s="57" t="s">
        <v>171</v>
      </c>
      <c r="C39" s="57">
        <v>2008</v>
      </c>
      <c r="D39" s="68">
        <v>18.094292969000001</v>
      </c>
    </row>
    <row r="40" spans="2:4" x14ac:dyDescent="0.25">
      <c r="B40" s="57" t="s">
        <v>171</v>
      </c>
      <c r="C40" s="57">
        <v>2009</v>
      </c>
      <c r="D40" s="68">
        <v>26.604240000000001</v>
      </c>
    </row>
    <row r="41" spans="2:4" x14ac:dyDescent="0.25">
      <c r="B41" s="57" t="s">
        <v>171</v>
      </c>
      <c r="C41" s="57">
        <v>2010</v>
      </c>
      <c r="D41" s="68">
        <v>17.303015155000001</v>
      </c>
    </row>
    <row r="42" spans="2:4" x14ac:dyDescent="0.25">
      <c r="B42" s="57" t="s">
        <v>171</v>
      </c>
      <c r="C42" s="57">
        <v>2011</v>
      </c>
      <c r="D42" s="68">
        <v>28.863256575000001</v>
      </c>
    </row>
    <row r="43" spans="2:4" x14ac:dyDescent="0.25">
      <c r="B43" s="57" t="s">
        <v>171</v>
      </c>
      <c r="C43" s="57">
        <v>2012</v>
      </c>
      <c r="D43" s="68">
        <v>14.223283023</v>
      </c>
    </row>
    <row r="44" spans="2:4" x14ac:dyDescent="0.25">
      <c r="B44" s="57" t="s">
        <v>171</v>
      </c>
      <c r="C44" s="57">
        <v>2013</v>
      </c>
      <c r="D44" s="68">
        <v>24.050942213999999</v>
      </c>
    </row>
    <row r="45" spans="2:4" x14ac:dyDescent="0.25">
      <c r="B45" s="57" t="s">
        <v>171</v>
      </c>
      <c r="C45" s="57">
        <v>2014</v>
      </c>
      <c r="D45" s="68">
        <v>29.679665274000001</v>
      </c>
    </row>
    <row r="46" spans="2:4" x14ac:dyDescent="0.25">
      <c r="B46" s="57" t="s">
        <v>171</v>
      </c>
      <c r="C46" s="57">
        <v>2015</v>
      </c>
      <c r="D46" s="68">
        <v>22.114660897</v>
      </c>
    </row>
    <row r="47" spans="2:4" x14ac:dyDescent="0.25">
      <c r="B47" s="57" t="s">
        <v>171</v>
      </c>
      <c r="C47" s="57">
        <v>2016</v>
      </c>
      <c r="D47" s="68">
        <v>30.3</v>
      </c>
    </row>
    <row r="48" spans="2:4" x14ac:dyDescent="0.25">
      <c r="B48" s="57" t="s">
        <v>171</v>
      </c>
      <c r="C48" s="57">
        <v>2017</v>
      </c>
      <c r="D48" s="68">
        <v>15.486253904</v>
      </c>
    </row>
    <row r="49" spans="2:4" x14ac:dyDescent="0.25">
      <c r="B49" s="57" t="s">
        <v>172</v>
      </c>
      <c r="C49" s="57">
        <v>2008</v>
      </c>
      <c r="D49" s="68">
        <v>21.891860629</v>
      </c>
    </row>
    <row r="50" spans="2:4" x14ac:dyDescent="0.25">
      <c r="B50" s="57" t="s">
        <v>172</v>
      </c>
      <c r="C50" s="57">
        <v>2009</v>
      </c>
      <c r="D50" s="68">
        <v>21.726796</v>
      </c>
    </row>
    <row r="51" spans="2:4" x14ac:dyDescent="0.25">
      <c r="B51" s="57" t="s">
        <v>172</v>
      </c>
      <c r="C51" s="57">
        <v>2010</v>
      </c>
      <c r="D51" s="68">
        <v>26.502086503000001</v>
      </c>
    </row>
    <row r="52" spans="2:4" x14ac:dyDescent="0.25">
      <c r="B52" s="57" t="s">
        <v>172</v>
      </c>
      <c r="C52" s="57">
        <v>2011</v>
      </c>
      <c r="D52" s="68">
        <v>44.850710960000001</v>
      </c>
    </row>
    <row r="53" spans="2:4" x14ac:dyDescent="0.25">
      <c r="B53" s="57" t="s">
        <v>172</v>
      </c>
      <c r="C53" s="57">
        <v>2012</v>
      </c>
      <c r="D53" s="68">
        <v>31.080507347000001</v>
      </c>
    </row>
    <row r="54" spans="2:4" x14ac:dyDescent="0.25">
      <c r="B54" s="57" t="s">
        <v>172</v>
      </c>
      <c r="C54" s="57">
        <v>2013</v>
      </c>
      <c r="D54" s="68">
        <v>36.698420446999997</v>
      </c>
    </row>
    <row r="55" spans="2:4" x14ac:dyDescent="0.25">
      <c r="B55" s="57" t="s">
        <v>172</v>
      </c>
      <c r="C55" s="57">
        <v>2014</v>
      </c>
      <c r="D55" s="68">
        <v>44.366509946000001</v>
      </c>
    </row>
    <row r="56" spans="2:4" x14ac:dyDescent="0.25">
      <c r="B56" s="57" t="s">
        <v>172</v>
      </c>
      <c r="C56" s="57">
        <v>2015</v>
      </c>
      <c r="D56" s="68">
        <v>31.909739011999999</v>
      </c>
    </row>
    <row r="57" spans="2:4" x14ac:dyDescent="0.25">
      <c r="B57" s="57" t="s">
        <v>92</v>
      </c>
      <c r="C57" s="57">
        <v>2016</v>
      </c>
      <c r="D57" s="68">
        <v>30</v>
      </c>
    </row>
    <row r="58" spans="2:4" x14ac:dyDescent="0.25">
      <c r="B58" s="57" t="s">
        <v>92</v>
      </c>
      <c r="C58" s="57">
        <v>2015</v>
      </c>
      <c r="D58" s="68">
        <v>49</v>
      </c>
    </row>
    <row r="59" spans="2:4" x14ac:dyDescent="0.25">
      <c r="B59" s="57" t="s">
        <v>92</v>
      </c>
      <c r="C59" s="57">
        <v>2014</v>
      </c>
      <c r="D59" s="68">
        <v>39</v>
      </c>
    </row>
    <row r="60" spans="2:4" x14ac:dyDescent="0.25">
      <c r="B60" s="57" t="s">
        <v>92</v>
      </c>
      <c r="C60" s="57">
        <v>2013</v>
      </c>
      <c r="D60" s="68">
        <v>45</v>
      </c>
    </row>
    <row r="61" spans="2:4" x14ac:dyDescent="0.25">
      <c r="B61" s="57" t="s">
        <v>92</v>
      </c>
      <c r="C61" s="57">
        <v>2012</v>
      </c>
      <c r="D61" s="68">
        <v>56</v>
      </c>
    </row>
    <row r="62" spans="2:4" x14ac:dyDescent="0.25">
      <c r="B62" s="57" t="s">
        <v>92</v>
      </c>
      <c r="C62" s="57">
        <v>2011</v>
      </c>
      <c r="D62" s="68">
        <v>52</v>
      </c>
    </row>
    <row r="63" spans="2:4" x14ac:dyDescent="0.25">
      <c r="B63" s="57" t="s">
        <v>92</v>
      </c>
      <c r="C63" s="57">
        <v>2010</v>
      </c>
      <c r="D63" s="68">
        <v>50</v>
      </c>
    </row>
    <row r="64" spans="2:4" x14ac:dyDescent="0.25">
      <c r="B64" s="57" t="s">
        <v>92</v>
      </c>
      <c r="C64" s="57">
        <v>2009</v>
      </c>
      <c r="D64" s="68">
        <v>91</v>
      </c>
    </row>
    <row r="65" spans="2:4" x14ac:dyDescent="0.25">
      <c r="B65" s="57" t="s">
        <v>92</v>
      </c>
      <c r="C65" s="57">
        <v>2008</v>
      </c>
      <c r="D65" s="68">
        <v>54</v>
      </c>
    </row>
    <row r="66" spans="2:4" x14ac:dyDescent="0.25">
      <c r="B66" s="57" t="s">
        <v>93</v>
      </c>
      <c r="C66" s="57">
        <v>2014</v>
      </c>
      <c r="D66" s="68">
        <v>69</v>
      </c>
    </row>
    <row r="67" spans="2:4" x14ac:dyDescent="0.25">
      <c r="B67" s="57" t="s">
        <v>93</v>
      </c>
      <c r="C67" s="57">
        <v>2013</v>
      </c>
      <c r="D67" s="68">
        <v>46</v>
      </c>
    </row>
    <row r="68" spans="2:4" x14ac:dyDescent="0.25">
      <c r="B68" s="57" t="s">
        <v>93</v>
      </c>
      <c r="C68" s="57">
        <v>2012</v>
      </c>
      <c r="D68" s="68">
        <v>46</v>
      </c>
    </row>
    <row r="69" spans="2:4" x14ac:dyDescent="0.25">
      <c r="B69" s="57" t="s">
        <v>93</v>
      </c>
      <c r="C69" s="57">
        <v>2011</v>
      </c>
      <c r="D69" s="68">
        <v>59</v>
      </c>
    </row>
    <row r="70" spans="2:4" x14ac:dyDescent="0.25">
      <c r="B70" s="57" t="s">
        <v>93</v>
      </c>
      <c r="C70" s="57">
        <v>2010</v>
      </c>
      <c r="D70" s="68">
        <v>72</v>
      </c>
    </row>
    <row r="71" spans="2:4" x14ac:dyDescent="0.25">
      <c r="B71" s="57" t="s">
        <v>93</v>
      </c>
      <c r="C71" s="57">
        <v>2009</v>
      </c>
      <c r="D71" s="68">
        <v>52</v>
      </c>
    </row>
    <row r="72" spans="2:4" x14ac:dyDescent="0.25">
      <c r="B72" s="57" t="s">
        <v>93</v>
      </c>
      <c r="C72" s="57">
        <v>2008</v>
      </c>
      <c r="D72" s="68">
        <v>37</v>
      </c>
    </row>
    <row r="73" spans="2:4" x14ac:dyDescent="0.25">
      <c r="B73" s="57" t="s">
        <v>94</v>
      </c>
      <c r="C73" s="57">
        <v>2016</v>
      </c>
      <c r="D73" s="68">
        <v>56</v>
      </c>
    </row>
    <row r="74" spans="2:4" x14ac:dyDescent="0.25">
      <c r="B74" s="57" t="s">
        <v>94</v>
      </c>
      <c r="C74" s="57">
        <v>2015</v>
      </c>
      <c r="D74" s="68">
        <v>65</v>
      </c>
    </row>
    <row r="75" spans="2:4" x14ac:dyDescent="0.25">
      <c r="B75" s="57" t="s">
        <v>94</v>
      </c>
      <c r="C75" s="57">
        <v>2014</v>
      </c>
      <c r="D75" s="68">
        <v>65</v>
      </c>
    </row>
    <row r="76" spans="2:4" x14ac:dyDescent="0.25">
      <c r="B76" s="57" t="s">
        <v>94</v>
      </c>
      <c r="C76" s="57">
        <v>2013</v>
      </c>
      <c r="D76" s="68">
        <v>65</v>
      </c>
    </row>
    <row r="77" spans="2:4" x14ac:dyDescent="0.25">
      <c r="B77" s="57" t="s">
        <v>94</v>
      </c>
      <c r="C77" s="57">
        <v>2012</v>
      </c>
      <c r="D77" s="68">
        <v>65</v>
      </c>
    </row>
    <row r="78" spans="2:4" x14ac:dyDescent="0.25">
      <c r="B78" s="57" t="s">
        <v>94</v>
      </c>
      <c r="C78" s="57">
        <v>2011</v>
      </c>
      <c r="D78" s="68">
        <v>66</v>
      </c>
    </row>
    <row r="79" spans="2:4" x14ac:dyDescent="0.25">
      <c r="B79" s="57" t="s">
        <v>94</v>
      </c>
      <c r="C79" s="57">
        <v>2010</v>
      </c>
      <c r="D79" s="68">
        <v>66</v>
      </c>
    </row>
    <row r="80" spans="2:4" x14ac:dyDescent="0.25">
      <c r="B80" s="57" t="s">
        <v>94</v>
      </c>
      <c r="C80" s="57">
        <v>2009</v>
      </c>
      <c r="D80" s="68">
        <v>67</v>
      </c>
    </row>
    <row r="81" spans="2:4" x14ac:dyDescent="0.25">
      <c r="B81" s="57" t="s">
        <v>94</v>
      </c>
      <c r="C81" s="57">
        <v>2008</v>
      </c>
      <c r="D81" s="68">
        <v>67</v>
      </c>
    </row>
    <row r="82" spans="2:4" x14ac:dyDescent="0.25">
      <c r="B82" s="57" t="s">
        <v>96</v>
      </c>
      <c r="C82" s="57">
        <v>2016</v>
      </c>
      <c r="D82" s="68">
        <v>37</v>
      </c>
    </row>
    <row r="83" spans="2:4" x14ac:dyDescent="0.25">
      <c r="B83" s="57" t="s">
        <v>96</v>
      </c>
      <c r="C83" s="57">
        <v>2015</v>
      </c>
      <c r="D83" s="68">
        <v>40</v>
      </c>
    </row>
    <row r="84" spans="2:4" x14ac:dyDescent="0.25">
      <c r="B84" s="57" t="s">
        <v>96</v>
      </c>
      <c r="C84" s="57">
        <v>2014</v>
      </c>
      <c r="D84" s="68">
        <v>42</v>
      </c>
    </row>
    <row r="85" spans="2:4" x14ac:dyDescent="0.25">
      <c r="B85" s="57" t="s">
        <v>96</v>
      </c>
      <c r="C85" s="57">
        <v>2013</v>
      </c>
      <c r="D85" s="68">
        <v>43</v>
      </c>
    </row>
    <row r="86" spans="2:4" x14ac:dyDescent="0.25">
      <c r="B86" s="57" t="s">
        <v>170</v>
      </c>
      <c r="C86" s="57">
        <v>2015</v>
      </c>
      <c r="D86" s="68">
        <v>23.208893443000001</v>
      </c>
    </row>
    <row r="87" spans="2:4" x14ac:dyDescent="0.25">
      <c r="B87" s="57" t="s">
        <v>170</v>
      </c>
      <c r="C87" s="57">
        <v>2014</v>
      </c>
      <c r="D87" s="68">
        <v>27.625148975999998</v>
      </c>
    </row>
    <row r="88" spans="2:4" x14ac:dyDescent="0.25">
      <c r="B88" s="57" t="s">
        <v>170</v>
      </c>
      <c r="C88" s="57">
        <v>2013</v>
      </c>
      <c r="D88" s="68">
        <v>27.730004309000002</v>
      </c>
    </row>
    <row r="89" spans="2:4" x14ac:dyDescent="0.25">
      <c r="B89" s="57" t="s">
        <v>170</v>
      </c>
      <c r="C89" s="57">
        <v>2012</v>
      </c>
      <c r="D89" s="68">
        <v>28.158249321</v>
      </c>
    </row>
    <row r="90" spans="2:4" x14ac:dyDescent="0.25">
      <c r="B90" s="57" t="s">
        <v>171</v>
      </c>
      <c r="C90" s="57">
        <v>2017</v>
      </c>
      <c r="D90" s="68">
        <v>15.486253904</v>
      </c>
    </row>
    <row r="91" spans="2:4" x14ac:dyDescent="0.25">
      <c r="B91" s="57" t="s">
        <v>171</v>
      </c>
      <c r="C91" s="57">
        <v>2016</v>
      </c>
      <c r="D91" s="68">
        <v>30.3</v>
      </c>
    </row>
    <row r="92" spans="2:4" x14ac:dyDescent="0.25">
      <c r="B92" s="57" t="s">
        <v>171</v>
      </c>
      <c r="C92" s="57">
        <v>2015</v>
      </c>
      <c r="D92" s="68">
        <v>22.114660897</v>
      </c>
    </row>
    <row r="93" spans="2:4" x14ac:dyDescent="0.25">
      <c r="B93" s="57" t="s">
        <v>171</v>
      </c>
      <c r="C93" s="57">
        <v>2014</v>
      </c>
      <c r="D93" s="68">
        <v>29.679665274000001</v>
      </c>
    </row>
    <row r="94" spans="2:4" x14ac:dyDescent="0.25">
      <c r="B94" s="57" t="s">
        <v>171</v>
      </c>
      <c r="C94" s="57">
        <v>2013</v>
      </c>
      <c r="D94" s="68">
        <v>24.050942213999999</v>
      </c>
    </row>
    <row r="95" spans="2:4" x14ac:dyDescent="0.25">
      <c r="B95" s="57" t="s">
        <v>171</v>
      </c>
      <c r="C95" s="57">
        <v>2012</v>
      </c>
      <c r="D95" s="68">
        <v>14.223283023</v>
      </c>
    </row>
    <row r="96" spans="2:4" x14ac:dyDescent="0.25">
      <c r="B96" s="57" t="s">
        <v>171</v>
      </c>
      <c r="C96" s="57">
        <v>2011</v>
      </c>
      <c r="D96" s="68">
        <v>28.863256575000001</v>
      </c>
    </row>
    <row r="97" spans="2:4" x14ac:dyDescent="0.25">
      <c r="B97" s="57" t="s">
        <v>171</v>
      </c>
      <c r="C97" s="57">
        <v>2010</v>
      </c>
      <c r="D97" s="68">
        <v>17.303015155000001</v>
      </c>
    </row>
    <row r="98" spans="2:4" x14ac:dyDescent="0.25">
      <c r="B98" s="57" t="s">
        <v>171</v>
      </c>
      <c r="C98" s="57">
        <v>2009</v>
      </c>
      <c r="D98" s="68">
        <v>26.604240000000001</v>
      </c>
    </row>
    <row r="99" spans="2:4" x14ac:dyDescent="0.25">
      <c r="B99" s="57" t="s">
        <v>171</v>
      </c>
      <c r="C99" s="57">
        <v>2008</v>
      </c>
      <c r="D99" s="68">
        <v>18.094292969000001</v>
      </c>
    </row>
    <row r="100" spans="2:4" x14ac:dyDescent="0.25">
      <c r="B100" s="57" t="s">
        <v>172</v>
      </c>
      <c r="C100" s="57">
        <v>2015</v>
      </c>
      <c r="D100" s="68">
        <v>31.909739011999999</v>
      </c>
    </row>
    <row r="101" spans="2:4" x14ac:dyDescent="0.25">
      <c r="B101" s="57" t="s">
        <v>172</v>
      </c>
      <c r="C101" s="57">
        <v>2014</v>
      </c>
      <c r="D101" s="68">
        <v>44.366509946000001</v>
      </c>
    </row>
    <row r="102" spans="2:4" x14ac:dyDescent="0.25">
      <c r="B102" s="57" t="s">
        <v>172</v>
      </c>
      <c r="C102" s="57">
        <v>2013</v>
      </c>
      <c r="D102" s="68">
        <v>36.698420446999997</v>
      </c>
    </row>
    <row r="103" spans="2:4" x14ac:dyDescent="0.25">
      <c r="B103" s="57" t="s">
        <v>172</v>
      </c>
      <c r="C103" s="57">
        <v>2012</v>
      </c>
      <c r="D103" s="68">
        <v>31.080507347000001</v>
      </c>
    </row>
    <row r="104" spans="2:4" x14ac:dyDescent="0.25">
      <c r="B104" s="57" t="s">
        <v>172</v>
      </c>
      <c r="C104" s="57">
        <v>2011</v>
      </c>
      <c r="D104" s="68">
        <v>44.850710960000001</v>
      </c>
    </row>
    <row r="105" spans="2:4" x14ac:dyDescent="0.25">
      <c r="B105" s="57" t="s">
        <v>172</v>
      </c>
      <c r="C105" s="57">
        <v>2010</v>
      </c>
      <c r="D105" s="68">
        <v>26.502086503000001</v>
      </c>
    </row>
    <row r="106" spans="2:4" x14ac:dyDescent="0.25">
      <c r="B106" s="57" t="s">
        <v>172</v>
      </c>
      <c r="C106" s="57">
        <v>2009</v>
      </c>
      <c r="D106" s="68">
        <v>21.726796</v>
      </c>
    </row>
    <row r="107" spans="2:4" x14ac:dyDescent="0.25">
      <c r="B107" s="57" t="s">
        <v>172</v>
      </c>
      <c r="C107" s="57">
        <v>2008</v>
      </c>
      <c r="D107" s="68">
        <v>21.891860629</v>
      </c>
    </row>
    <row r="111" spans="2:4" x14ac:dyDescent="0.25">
      <c r="B111" s="57" t="s">
        <v>577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4"/>
  <sheetViews>
    <sheetView showGridLines="0" zoomScale="70" zoomScaleNormal="70" workbookViewId="0">
      <selection sqref="A1:XFD1"/>
    </sheetView>
  </sheetViews>
  <sheetFormatPr defaultRowHeight="14.4" x14ac:dyDescent="0.3"/>
  <cols>
    <col min="2" max="2" width="34.33203125" customWidth="1"/>
    <col min="3" max="3" width="13.5546875" customWidth="1"/>
    <col min="4" max="4" width="14.6640625" customWidth="1"/>
    <col min="5" max="5" width="13.5546875" customWidth="1"/>
  </cols>
  <sheetData>
    <row r="3" spans="2:5" x14ac:dyDescent="0.3">
      <c r="B3" s="57" t="s">
        <v>178</v>
      </c>
      <c r="C3" s="57"/>
      <c r="D3" s="57"/>
      <c r="E3" s="57"/>
    </row>
    <row r="4" spans="2:5" x14ac:dyDescent="0.3">
      <c r="B4" s="57"/>
      <c r="C4" s="57"/>
      <c r="D4" s="57"/>
      <c r="E4" s="57"/>
    </row>
    <row r="5" spans="2:5" x14ac:dyDescent="0.3">
      <c r="B5" s="57"/>
      <c r="C5" s="57"/>
      <c r="D5" s="57"/>
      <c r="E5" s="57"/>
    </row>
    <row r="6" spans="2:5" ht="69" x14ac:dyDescent="0.3">
      <c r="B6" s="82" t="s">
        <v>88</v>
      </c>
      <c r="C6" s="82" t="s">
        <v>175</v>
      </c>
      <c r="D6" s="82" t="s">
        <v>176</v>
      </c>
      <c r="E6" s="82" t="s">
        <v>177</v>
      </c>
    </row>
    <row r="7" spans="2:5" x14ac:dyDescent="0.3">
      <c r="B7" s="57" t="s">
        <v>135</v>
      </c>
      <c r="C7" s="68">
        <v>50.227402343000001</v>
      </c>
      <c r="D7" s="68">
        <v>57.750438107000001</v>
      </c>
      <c r="E7" s="68">
        <v>36.949830945000002</v>
      </c>
    </row>
    <row r="8" spans="2:5" x14ac:dyDescent="0.3">
      <c r="B8" s="57" t="s">
        <v>174</v>
      </c>
      <c r="C8" s="68">
        <v>34.116799608999997</v>
      </c>
      <c r="D8" s="68">
        <v>51.828650048</v>
      </c>
      <c r="E8" s="68">
        <v>15.176298313</v>
      </c>
    </row>
    <row r="9" spans="2:5" x14ac:dyDescent="0.3">
      <c r="B9" s="57" t="s">
        <v>27</v>
      </c>
      <c r="C9" s="68">
        <v>18.345006741999999</v>
      </c>
      <c r="D9" s="68">
        <v>55.135404346000001</v>
      </c>
      <c r="E9" s="68">
        <v>10.052791403000001</v>
      </c>
    </row>
    <row r="10" spans="2:5" x14ac:dyDescent="0.3">
      <c r="B10" s="57" t="s">
        <v>25</v>
      </c>
      <c r="C10" s="68">
        <v>35.310920097</v>
      </c>
      <c r="D10" s="68">
        <v>56.736809632000003</v>
      </c>
      <c r="E10" s="68">
        <v>19.515386776</v>
      </c>
    </row>
    <row r="11" spans="2:5" x14ac:dyDescent="0.3">
      <c r="B11" s="57" t="s">
        <v>179</v>
      </c>
      <c r="C11" s="57"/>
      <c r="D11" s="57">
        <v>14</v>
      </c>
      <c r="E11" s="57">
        <v>30</v>
      </c>
    </row>
    <row r="12" spans="2:5" x14ac:dyDescent="0.3">
      <c r="B12" s="57"/>
      <c r="C12" s="57"/>
      <c r="D12" s="57"/>
      <c r="E12" s="57"/>
    </row>
    <row r="13" spans="2:5" x14ac:dyDescent="0.3">
      <c r="B13" s="57"/>
      <c r="C13" s="57"/>
      <c r="D13" s="57"/>
      <c r="E13" s="57"/>
    </row>
    <row r="14" spans="2:5" x14ac:dyDescent="0.3">
      <c r="B14" s="57"/>
      <c r="C14" s="57"/>
      <c r="D14" s="57"/>
      <c r="E14" s="57"/>
    </row>
    <row r="15" spans="2:5" x14ac:dyDescent="0.3">
      <c r="B15" s="57"/>
      <c r="C15" s="57"/>
      <c r="D15" s="57"/>
      <c r="E15" s="57"/>
    </row>
    <row r="16" spans="2:5" ht="27.6" x14ac:dyDescent="0.3">
      <c r="B16" s="57" t="s">
        <v>3</v>
      </c>
      <c r="C16" s="76" t="s">
        <v>180</v>
      </c>
      <c r="D16" s="75" t="s">
        <v>181</v>
      </c>
      <c r="E16" s="75" t="s">
        <v>52</v>
      </c>
    </row>
    <row r="17" spans="2:5" x14ac:dyDescent="0.3">
      <c r="B17" s="57" t="s">
        <v>182</v>
      </c>
      <c r="C17" s="61">
        <v>0.67</v>
      </c>
      <c r="D17" s="61">
        <v>0.5</v>
      </c>
      <c r="E17" s="61">
        <v>0.81</v>
      </c>
    </row>
    <row r="18" spans="2:5" x14ac:dyDescent="0.3">
      <c r="B18" s="57" t="s">
        <v>183</v>
      </c>
      <c r="C18" s="61">
        <v>0.13</v>
      </c>
      <c r="D18" s="61">
        <v>0.05</v>
      </c>
      <c r="E18" s="61">
        <v>0.26</v>
      </c>
    </row>
    <row r="19" spans="2:5" x14ac:dyDescent="0.3">
      <c r="B19" s="57" t="s">
        <v>184</v>
      </c>
      <c r="C19" s="61">
        <v>0.08</v>
      </c>
      <c r="D19" s="61">
        <v>0.02</v>
      </c>
      <c r="E19" s="61">
        <v>0.14000000000000001</v>
      </c>
    </row>
    <row r="20" spans="2:5" x14ac:dyDescent="0.3">
      <c r="B20" s="57" t="s">
        <v>136</v>
      </c>
      <c r="C20" s="61">
        <v>0.13</v>
      </c>
      <c r="D20" s="61">
        <v>0.05</v>
      </c>
      <c r="E20" s="61">
        <v>0.24</v>
      </c>
    </row>
    <row r="24" spans="2:5" x14ac:dyDescent="0.3">
      <c r="B24" t="s">
        <v>578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45"/>
  <sheetViews>
    <sheetView showGridLines="0" zoomScale="70" zoomScaleNormal="70" workbookViewId="0">
      <selection sqref="A1:XFD1"/>
    </sheetView>
  </sheetViews>
  <sheetFormatPr defaultColWidth="8.88671875" defaultRowHeight="13.8" x14ac:dyDescent="0.25"/>
  <cols>
    <col min="1" max="2" width="8.88671875" style="57"/>
    <col min="3" max="3" width="14.5546875" style="57" customWidth="1"/>
    <col min="4" max="16384" width="8.88671875" style="57"/>
  </cols>
  <sheetData>
    <row r="3" spans="2:3" x14ac:dyDescent="0.25">
      <c r="B3" s="57" t="s">
        <v>186</v>
      </c>
    </row>
    <row r="6" spans="2:3" ht="55.2" x14ac:dyDescent="0.25">
      <c r="B6" s="82" t="s">
        <v>2</v>
      </c>
      <c r="C6" s="82" t="s">
        <v>185</v>
      </c>
    </row>
    <row r="7" spans="2:3" x14ac:dyDescent="0.25">
      <c r="B7" s="57">
        <v>1983</v>
      </c>
      <c r="C7" s="61">
        <v>0.40034657699999998</v>
      </c>
    </row>
    <row r="8" spans="2:3" x14ac:dyDescent="0.25">
      <c r="B8" s="57">
        <v>1984</v>
      </c>
      <c r="C8" s="61">
        <v>0.38726174699999999</v>
      </c>
    </row>
    <row r="9" spans="2:3" x14ac:dyDescent="0.25">
      <c r="B9" s="57">
        <v>1985</v>
      </c>
      <c r="C9" s="61">
        <v>0.35830417399999998</v>
      </c>
    </row>
    <row r="10" spans="2:3" x14ac:dyDescent="0.25">
      <c r="B10" s="57">
        <v>1986</v>
      </c>
      <c r="C10" s="61">
        <v>0.31309599599999999</v>
      </c>
    </row>
    <row r="11" spans="2:3" x14ac:dyDescent="0.25">
      <c r="B11" s="57">
        <v>1987</v>
      </c>
      <c r="C11" s="61">
        <v>0.30203654499999999</v>
      </c>
    </row>
    <row r="12" spans="2:3" x14ac:dyDescent="0.25">
      <c r="B12" s="57">
        <v>1988</v>
      </c>
      <c r="C12" s="61">
        <v>0.23968363300000001</v>
      </c>
    </row>
    <row r="13" spans="2:3" x14ac:dyDescent="0.25">
      <c r="B13" s="57">
        <v>1989</v>
      </c>
      <c r="C13" s="61">
        <v>0.219090071</v>
      </c>
    </row>
    <row r="14" spans="2:3" x14ac:dyDescent="0.25">
      <c r="B14" s="57">
        <v>1990</v>
      </c>
      <c r="C14" s="61">
        <v>0.23536913600000001</v>
      </c>
    </row>
    <row r="15" spans="2:3" x14ac:dyDescent="0.25">
      <c r="B15" s="57">
        <v>1991</v>
      </c>
      <c r="C15" s="61">
        <v>0.224829474</v>
      </c>
    </row>
    <row r="16" spans="2:3" x14ac:dyDescent="0.25">
      <c r="B16" s="57">
        <v>1992</v>
      </c>
      <c r="C16" s="61">
        <v>0.20584802499999999</v>
      </c>
    </row>
    <row r="17" spans="2:3" x14ac:dyDescent="0.25">
      <c r="B17" s="57">
        <v>1993</v>
      </c>
      <c r="C17" s="61">
        <v>0.21848662099999999</v>
      </c>
    </row>
    <row r="18" spans="2:3" x14ac:dyDescent="0.25">
      <c r="B18" s="57">
        <v>1994</v>
      </c>
      <c r="C18" s="61">
        <v>0.21033796900000001</v>
      </c>
    </row>
    <row r="19" spans="2:3" x14ac:dyDescent="0.25">
      <c r="B19" s="57">
        <v>1995</v>
      </c>
      <c r="C19" s="61">
        <v>0.211750305</v>
      </c>
    </row>
    <row r="20" spans="2:3" x14ac:dyDescent="0.25">
      <c r="B20" s="57">
        <v>1996</v>
      </c>
      <c r="C20" s="61">
        <v>0.18778683900000001</v>
      </c>
    </row>
    <row r="21" spans="2:3" x14ac:dyDescent="0.25">
      <c r="B21" s="57">
        <v>1997</v>
      </c>
      <c r="C21" s="61">
        <v>0.162323103</v>
      </c>
    </row>
    <row r="22" spans="2:3" x14ac:dyDescent="0.25">
      <c r="B22" s="57">
        <v>1998</v>
      </c>
      <c r="C22" s="61">
        <v>0.14421467099999999</v>
      </c>
    </row>
    <row r="23" spans="2:3" x14ac:dyDescent="0.25">
      <c r="B23" s="57">
        <v>1999</v>
      </c>
      <c r="C23" s="61">
        <v>0.134321565</v>
      </c>
    </row>
    <row r="24" spans="2:3" x14ac:dyDescent="0.25">
      <c r="B24" s="57">
        <v>2000</v>
      </c>
      <c r="C24" s="61">
        <v>0.143785577</v>
      </c>
    </row>
    <row r="25" spans="2:3" x14ac:dyDescent="0.25">
      <c r="B25" s="57">
        <v>2001</v>
      </c>
      <c r="C25" s="61">
        <v>0.12661619399999999</v>
      </c>
    </row>
    <row r="26" spans="2:3" x14ac:dyDescent="0.25">
      <c r="B26" s="57">
        <v>2002</v>
      </c>
      <c r="C26" s="61">
        <v>0.11500840800000001</v>
      </c>
    </row>
    <row r="27" spans="2:3" x14ac:dyDescent="0.25">
      <c r="B27" s="57">
        <v>2003</v>
      </c>
      <c r="C27" s="61">
        <v>9.9777482000000001E-2</v>
      </c>
    </row>
    <row r="28" spans="2:3" x14ac:dyDescent="0.25">
      <c r="B28" s="57">
        <v>2004</v>
      </c>
      <c r="C28" s="61">
        <v>0.10536211500000001</v>
      </c>
    </row>
    <row r="29" spans="2:3" x14ac:dyDescent="0.25">
      <c r="B29" s="57">
        <v>2005</v>
      </c>
      <c r="C29" s="61">
        <v>9.9204214999999998E-2</v>
      </c>
    </row>
    <row r="30" spans="2:3" x14ac:dyDescent="0.25">
      <c r="B30" s="57">
        <v>2006</v>
      </c>
      <c r="C30" s="61">
        <v>0.103527604</v>
      </c>
    </row>
    <row r="31" spans="2:3" x14ac:dyDescent="0.25">
      <c r="B31" s="57">
        <v>2007</v>
      </c>
      <c r="C31" s="61">
        <v>9.4745259999999998E-2</v>
      </c>
    </row>
    <row r="32" spans="2:3" x14ac:dyDescent="0.25">
      <c r="B32" s="57">
        <v>2008</v>
      </c>
      <c r="C32" s="61">
        <v>9.2055366E-2</v>
      </c>
    </row>
    <row r="33" spans="2:3" x14ac:dyDescent="0.25">
      <c r="B33" s="57">
        <v>2009</v>
      </c>
      <c r="C33" s="61">
        <v>9.6885347999999996E-2</v>
      </c>
    </row>
    <row r="34" spans="2:3" x14ac:dyDescent="0.25">
      <c r="B34" s="57">
        <v>2010</v>
      </c>
      <c r="C34" s="61">
        <v>8.3729058999999995E-2</v>
      </c>
    </row>
    <row r="35" spans="2:3" x14ac:dyDescent="0.25">
      <c r="B35" s="57">
        <v>2011</v>
      </c>
      <c r="C35" s="61">
        <v>7.6143172999999995E-2</v>
      </c>
    </row>
    <row r="36" spans="2:3" x14ac:dyDescent="0.25">
      <c r="B36" s="57">
        <v>2012</v>
      </c>
      <c r="C36" s="61">
        <v>7.6330993E-2</v>
      </c>
    </row>
    <row r="37" spans="2:3" x14ac:dyDescent="0.25">
      <c r="B37" s="57">
        <v>2013</v>
      </c>
      <c r="C37" s="61">
        <v>7.1502663999999994E-2</v>
      </c>
    </row>
    <row r="38" spans="2:3" x14ac:dyDescent="0.25">
      <c r="B38" s="57">
        <v>2014</v>
      </c>
      <c r="C38" s="61">
        <v>6.7054095999999994E-2</v>
      </c>
    </row>
    <row r="39" spans="2:3" x14ac:dyDescent="0.25">
      <c r="B39" s="57">
        <v>2015</v>
      </c>
      <c r="C39" s="61">
        <v>6.0880280000000002E-2</v>
      </c>
    </row>
    <row r="40" spans="2:3" x14ac:dyDescent="0.25">
      <c r="B40" s="57">
        <v>2016</v>
      </c>
      <c r="C40" s="61">
        <v>6.0008487999999999E-2</v>
      </c>
    </row>
    <row r="41" spans="2:3" x14ac:dyDescent="0.25">
      <c r="B41" s="57">
        <v>2017</v>
      </c>
      <c r="C41" s="61">
        <v>5.4300775000000003E-2</v>
      </c>
    </row>
    <row r="45" spans="2:3" x14ac:dyDescent="0.25">
      <c r="B45" s="57" t="s">
        <v>579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314"/>
  <sheetViews>
    <sheetView showGridLines="0" zoomScale="70" zoomScaleNormal="70" workbookViewId="0">
      <selection sqref="A1:XFD2"/>
    </sheetView>
  </sheetViews>
  <sheetFormatPr defaultColWidth="8.88671875" defaultRowHeight="13.8" x14ac:dyDescent="0.25"/>
  <cols>
    <col min="1" max="16384" width="8.88671875" style="57"/>
  </cols>
  <sheetData>
    <row r="3" spans="2:4" x14ac:dyDescent="0.25">
      <c r="B3" s="57" t="s">
        <v>187</v>
      </c>
    </row>
    <row r="5" spans="2:4" ht="96.6" x14ac:dyDescent="0.25">
      <c r="B5" s="82" t="s">
        <v>88</v>
      </c>
      <c r="C5" s="82" t="s">
        <v>2</v>
      </c>
      <c r="D5" s="82" t="s">
        <v>185</v>
      </c>
    </row>
    <row r="6" spans="2:4" s="67" customFormat="1" x14ac:dyDescent="0.25">
      <c r="B6" s="57" t="s">
        <v>123</v>
      </c>
      <c r="C6" s="57">
        <v>1983</v>
      </c>
      <c r="D6" s="67">
        <v>0.441379876</v>
      </c>
    </row>
    <row r="7" spans="2:4" s="67" customFormat="1" x14ac:dyDescent="0.25">
      <c r="B7" s="57" t="s">
        <v>123</v>
      </c>
      <c r="C7" s="57">
        <v>1984</v>
      </c>
      <c r="D7" s="67">
        <v>0.39152586900000003</v>
      </c>
    </row>
    <row r="8" spans="2:4" s="67" customFormat="1" x14ac:dyDescent="0.25">
      <c r="B8" s="57" t="s">
        <v>123</v>
      </c>
      <c r="C8" s="57">
        <v>1985</v>
      </c>
      <c r="D8" s="67">
        <v>0.36745841699999998</v>
      </c>
    </row>
    <row r="9" spans="2:4" s="67" customFormat="1" x14ac:dyDescent="0.25">
      <c r="B9" s="57" t="s">
        <v>123</v>
      </c>
      <c r="C9" s="57">
        <v>1986</v>
      </c>
      <c r="D9" s="67">
        <v>0.32662970400000002</v>
      </c>
    </row>
    <row r="10" spans="2:4" s="67" customFormat="1" x14ac:dyDescent="0.25">
      <c r="B10" s="57" t="s">
        <v>123</v>
      </c>
      <c r="C10" s="57">
        <v>1987</v>
      </c>
      <c r="D10" s="67">
        <v>0.31846396100000002</v>
      </c>
    </row>
    <row r="11" spans="2:4" s="67" customFormat="1" x14ac:dyDescent="0.25">
      <c r="B11" s="57" t="s">
        <v>123</v>
      </c>
      <c r="C11" s="57">
        <v>1988</v>
      </c>
      <c r="D11" s="67">
        <v>0.23533670200000001</v>
      </c>
    </row>
    <row r="12" spans="2:4" s="67" customFormat="1" x14ac:dyDescent="0.25">
      <c r="B12" s="57" t="s">
        <v>123</v>
      </c>
      <c r="C12" s="57">
        <v>1989</v>
      </c>
      <c r="D12" s="67">
        <v>0.21575835300000001</v>
      </c>
    </row>
    <row r="13" spans="2:4" s="67" customFormat="1" x14ac:dyDescent="0.25">
      <c r="B13" s="57" t="s">
        <v>123</v>
      </c>
      <c r="C13" s="57">
        <v>1990</v>
      </c>
      <c r="D13" s="67">
        <v>0.24411830200000001</v>
      </c>
    </row>
    <row r="14" spans="2:4" s="67" customFormat="1" x14ac:dyDescent="0.25">
      <c r="B14" s="57" t="s">
        <v>123</v>
      </c>
      <c r="C14" s="57">
        <v>1991</v>
      </c>
      <c r="D14" s="67">
        <v>0.23517338700000001</v>
      </c>
    </row>
    <row r="15" spans="2:4" s="67" customFormat="1" x14ac:dyDescent="0.25">
      <c r="B15" s="57" t="s">
        <v>123</v>
      </c>
      <c r="C15" s="57">
        <v>1998</v>
      </c>
      <c r="D15" s="67">
        <v>0.10641509</v>
      </c>
    </row>
    <row r="16" spans="2:4" s="67" customFormat="1" x14ac:dyDescent="0.25">
      <c r="B16" s="57" t="s">
        <v>123</v>
      </c>
      <c r="C16" s="57">
        <v>1999</v>
      </c>
      <c r="D16" s="67">
        <v>0.10109433499999999</v>
      </c>
    </row>
    <row r="17" spans="2:4" s="67" customFormat="1" x14ac:dyDescent="0.25">
      <c r="B17" s="57" t="s">
        <v>123</v>
      </c>
      <c r="C17" s="57">
        <v>2000</v>
      </c>
      <c r="D17" s="67">
        <v>8.5471605000000006E-2</v>
      </c>
    </row>
    <row r="18" spans="2:4" s="67" customFormat="1" x14ac:dyDescent="0.25">
      <c r="B18" s="57" t="s">
        <v>123</v>
      </c>
      <c r="C18" s="57">
        <v>2001</v>
      </c>
      <c r="D18" s="67">
        <v>8.0855076999999997E-2</v>
      </c>
    </row>
    <row r="19" spans="2:4" s="67" customFormat="1" x14ac:dyDescent="0.25">
      <c r="B19" s="57" t="s">
        <v>123</v>
      </c>
      <c r="C19" s="57">
        <v>2002</v>
      </c>
      <c r="D19" s="67">
        <v>7.5670538999999995E-2</v>
      </c>
    </row>
    <row r="20" spans="2:4" s="67" customFormat="1" x14ac:dyDescent="0.25">
      <c r="B20" s="57" t="s">
        <v>123</v>
      </c>
      <c r="C20" s="57">
        <v>2003</v>
      </c>
      <c r="D20" s="67">
        <v>6.4058809999999994E-2</v>
      </c>
    </row>
    <row r="21" spans="2:4" s="67" customFormat="1" x14ac:dyDescent="0.25">
      <c r="B21" s="57" t="s">
        <v>123</v>
      </c>
      <c r="C21" s="57">
        <v>2004</v>
      </c>
      <c r="D21" s="67">
        <v>7.5954326000000003E-2</v>
      </c>
    </row>
    <row r="22" spans="2:4" s="67" customFormat="1" x14ac:dyDescent="0.25">
      <c r="B22" s="57" t="s">
        <v>123</v>
      </c>
      <c r="C22" s="57">
        <v>2005</v>
      </c>
      <c r="D22" s="67">
        <v>7.0647192999999997E-2</v>
      </c>
    </row>
    <row r="23" spans="2:4" s="67" customFormat="1" x14ac:dyDescent="0.25">
      <c r="B23" s="57" t="s">
        <v>123</v>
      </c>
      <c r="C23" s="57">
        <v>2006</v>
      </c>
      <c r="D23" s="67">
        <v>7.5591461999999998E-2</v>
      </c>
    </row>
    <row r="24" spans="2:4" s="67" customFormat="1" x14ac:dyDescent="0.25">
      <c r="B24" s="57" t="s">
        <v>123</v>
      </c>
      <c r="C24" s="57">
        <v>2007</v>
      </c>
      <c r="D24" s="67">
        <v>7.6988917000000004E-2</v>
      </c>
    </row>
    <row r="25" spans="2:4" s="67" customFormat="1" x14ac:dyDescent="0.25">
      <c r="B25" s="57" t="s">
        <v>123</v>
      </c>
      <c r="C25" s="57">
        <v>2008</v>
      </c>
      <c r="D25" s="67">
        <v>8.0864898000000004E-2</v>
      </c>
    </row>
    <row r="26" spans="2:4" s="67" customFormat="1" x14ac:dyDescent="0.25">
      <c r="B26" s="57" t="s">
        <v>123</v>
      </c>
      <c r="C26" s="57">
        <v>2009</v>
      </c>
      <c r="D26" s="67">
        <v>9.6025616999999994E-2</v>
      </c>
    </row>
    <row r="27" spans="2:4" s="67" customFormat="1" x14ac:dyDescent="0.25">
      <c r="B27" s="57" t="s">
        <v>123</v>
      </c>
      <c r="C27" s="57">
        <v>2010</v>
      </c>
      <c r="D27" s="67">
        <v>8.8260650999999996E-2</v>
      </c>
    </row>
    <row r="28" spans="2:4" s="67" customFormat="1" x14ac:dyDescent="0.25">
      <c r="B28" s="57" t="s">
        <v>123</v>
      </c>
      <c r="C28" s="57">
        <v>2011</v>
      </c>
      <c r="D28" s="67">
        <v>8.6870426000000001E-2</v>
      </c>
    </row>
    <row r="29" spans="2:4" s="67" customFormat="1" x14ac:dyDescent="0.25">
      <c r="B29" s="57" t="s">
        <v>123</v>
      </c>
      <c r="C29" s="57">
        <v>2012</v>
      </c>
      <c r="D29" s="67">
        <v>7.6116697999999997E-2</v>
      </c>
    </row>
    <row r="30" spans="2:4" s="67" customFormat="1" x14ac:dyDescent="0.25">
      <c r="B30" s="57" t="s">
        <v>123</v>
      </c>
      <c r="C30" s="57">
        <v>2013</v>
      </c>
      <c r="D30" s="67">
        <v>6.3308478000000001E-2</v>
      </c>
    </row>
    <row r="31" spans="2:4" s="67" customFormat="1" x14ac:dyDescent="0.25">
      <c r="B31" s="57" t="s">
        <v>123</v>
      </c>
      <c r="C31" s="57">
        <v>2014</v>
      </c>
      <c r="D31" s="67">
        <v>5.3584898999999998E-2</v>
      </c>
    </row>
    <row r="32" spans="2:4" s="67" customFormat="1" x14ac:dyDescent="0.25">
      <c r="B32" s="57" t="s">
        <v>123</v>
      </c>
      <c r="C32" s="57">
        <v>2015</v>
      </c>
      <c r="D32" s="67">
        <v>5.1101221000000002E-2</v>
      </c>
    </row>
    <row r="33" spans="2:4" s="67" customFormat="1" x14ac:dyDescent="0.25">
      <c r="B33" s="57" t="s">
        <v>123</v>
      </c>
      <c r="C33" s="57">
        <v>2016</v>
      </c>
      <c r="D33" s="67">
        <v>4.8718035E-2</v>
      </c>
    </row>
    <row r="34" spans="2:4" s="67" customFormat="1" x14ac:dyDescent="0.25">
      <c r="B34" s="57" t="s">
        <v>92</v>
      </c>
      <c r="C34" s="57">
        <v>1984</v>
      </c>
      <c r="D34" s="67">
        <v>0.28065869399999999</v>
      </c>
    </row>
    <row r="35" spans="2:4" s="67" customFormat="1" x14ac:dyDescent="0.25">
      <c r="B35" s="57" t="s">
        <v>92</v>
      </c>
      <c r="C35" s="57">
        <v>1990</v>
      </c>
      <c r="D35" s="67">
        <v>0.23845228600000001</v>
      </c>
    </row>
    <row r="36" spans="2:4" s="67" customFormat="1" x14ac:dyDescent="0.25">
      <c r="B36" s="57" t="s">
        <v>92</v>
      </c>
      <c r="C36" s="57">
        <v>1991</v>
      </c>
      <c r="D36" s="67">
        <v>0.22524733899999999</v>
      </c>
    </row>
    <row r="37" spans="2:4" s="67" customFormat="1" x14ac:dyDescent="0.25">
      <c r="B37" s="57" t="s">
        <v>92</v>
      </c>
      <c r="C37" s="57">
        <v>1992</v>
      </c>
      <c r="D37" s="67">
        <v>0.22426015599999999</v>
      </c>
    </row>
    <row r="38" spans="2:4" s="67" customFormat="1" x14ac:dyDescent="0.25">
      <c r="B38" s="57" t="s">
        <v>92</v>
      </c>
      <c r="C38" s="57">
        <v>1993</v>
      </c>
      <c r="D38" s="67">
        <v>0.21809890100000001</v>
      </c>
    </row>
    <row r="39" spans="2:4" s="67" customFormat="1" x14ac:dyDescent="0.25">
      <c r="B39" s="57" t="s">
        <v>92</v>
      </c>
      <c r="C39" s="57">
        <v>1994</v>
      </c>
      <c r="D39" s="67">
        <v>0.201994283</v>
      </c>
    </row>
    <row r="40" spans="2:4" s="67" customFormat="1" x14ac:dyDescent="0.25">
      <c r="B40" s="57" t="s">
        <v>92</v>
      </c>
      <c r="C40" s="57">
        <v>1995</v>
      </c>
      <c r="D40" s="67">
        <v>0.18837211000000001</v>
      </c>
    </row>
    <row r="41" spans="2:4" s="67" customFormat="1" x14ac:dyDescent="0.25">
      <c r="B41" s="57" t="s">
        <v>92</v>
      </c>
      <c r="C41" s="57">
        <v>1996</v>
      </c>
      <c r="D41" s="67">
        <v>0.19180090899999999</v>
      </c>
    </row>
    <row r="42" spans="2:4" s="67" customFormat="1" x14ac:dyDescent="0.25">
      <c r="B42" s="57" t="s">
        <v>92</v>
      </c>
      <c r="C42" s="57">
        <v>1997</v>
      </c>
      <c r="D42" s="67">
        <v>0.17729219299999999</v>
      </c>
    </row>
    <row r="43" spans="2:4" s="67" customFormat="1" x14ac:dyDescent="0.25">
      <c r="B43" s="57" t="s">
        <v>92</v>
      </c>
      <c r="C43" s="57">
        <v>1998</v>
      </c>
      <c r="D43" s="67">
        <v>0.161375506</v>
      </c>
    </row>
    <row r="44" spans="2:4" s="67" customFormat="1" x14ac:dyDescent="0.25">
      <c r="B44" s="57" t="s">
        <v>92</v>
      </c>
      <c r="C44" s="57">
        <v>1999</v>
      </c>
      <c r="D44" s="67">
        <v>0.15224639000000001</v>
      </c>
    </row>
    <row r="45" spans="2:4" s="67" customFormat="1" x14ac:dyDescent="0.25">
      <c r="B45" s="57" t="s">
        <v>92</v>
      </c>
      <c r="C45" s="57">
        <v>2001</v>
      </c>
      <c r="D45" s="67">
        <v>0.119505247</v>
      </c>
    </row>
    <row r="46" spans="2:4" s="67" customFormat="1" x14ac:dyDescent="0.25">
      <c r="B46" s="57" t="s">
        <v>92</v>
      </c>
      <c r="C46" s="57">
        <v>2002</v>
      </c>
      <c r="D46" s="67">
        <v>0.13643744699999999</v>
      </c>
    </row>
    <row r="47" spans="2:4" s="67" customFormat="1" x14ac:dyDescent="0.25">
      <c r="B47" s="57" t="s">
        <v>92</v>
      </c>
      <c r="C47" s="57">
        <v>2003</v>
      </c>
      <c r="D47" s="67">
        <v>9.9641894999999994E-2</v>
      </c>
    </row>
    <row r="48" spans="2:4" s="67" customFormat="1" x14ac:dyDescent="0.25">
      <c r="B48" s="57" t="s">
        <v>92</v>
      </c>
      <c r="C48" s="57">
        <v>2004</v>
      </c>
      <c r="D48" s="67">
        <v>0.11509723099999999</v>
      </c>
    </row>
    <row r="49" spans="2:4" s="67" customFormat="1" x14ac:dyDescent="0.25">
      <c r="B49" s="57" t="s">
        <v>92</v>
      </c>
      <c r="C49" s="57">
        <v>2005</v>
      </c>
      <c r="D49" s="67">
        <v>0.118641258</v>
      </c>
    </row>
    <row r="50" spans="2:4" s="67" customFormat="1" x14ac:dyDescent="0.25">
      <c r="B50" s="57" t="s">
        <v>92</v>
      </c>
      <c r="C50" s="57">
        <v>2006</v>
      </c>
      <c r="D50" s="67">
        <v>0.118641258</v>
      </c>
    </row>
    <row r="51" spans="2:4" s="67" customFormat="1" x14ac:dyDescent="0.25">
      <c r="B51" s="57" t="s">
        <v>92</v>
      </c>
      <c r="C51" s="57">
        <v>2007</v>
      </c>
      <c r="D51" s="67">
        <v>0.107866435</v>
      </c>
    </row>
    <row r="52" spans="2:4" s="67" customFormat="1" x14ac:dyDescent="0.25">
      <c r="B52" s="57" t="s">
        <v>92</v>
      </c>
      <c r="C52" s="57">
        <v>2008</v>
      </c>
      <c r="D52" s="67">
        <v>0.114887345</v>
      </c>
    </row>
    <row r="53" spans="2:4" s="67" customFormat="1" x14ac:dyDescent="0.25">
      <c r="B53" s="57" t="s">
        <v>92</v>
      </c>
      <c r="C53" s="57">
        <v>2009</v>
      </c>
      <c r="D53" s="67">
        <v>0.10683308599999999</v>
      </c>
    </row>
    <row r="54" spans="2:4" s="67" customFormat="1" x14ac:dyDescent="0.25">
      <c r="B54" s="57" t="s">
        <v>92</v>
      </c>
      <c r="C54" s="57">
        <v>2010</v>
      </c>
      <c r="D54" s="67">
        <v>8.1238344000000004E-2</v>
      </c>
    </row>
    <row r="55" spans="2:4" s="67" customFormat="1" x14ac:dyDescent="0.25">
      <c r="B55" s="57" t="s">
        <v>92</v>
      </c>
      <c r="C55" s="57">
        <v>2011</v>
      </c>
      <c r="D55" s="67">
        <v>6.7926722999999994E-2</v>
      </c>
    </row>
    <row r="56" spans="2:4" s="67" customFormat="1" x14ac:dyDescent="0.25">
      <c r="B56" s="57" t="s">
        <v>92</v>
      </c>
      <c r="C56" s="57">
        <v>2012</v>
      </c>
      <c r="D56" s="67">
        <v>7.5679202000000001E-2</v>
      </c>
    </row>
    <row r="57" spans="2:4" s="67" customFormat="1" x14ac:dyDescent="0.25">
      <c r="B57" s="57" t="s">
        <v>92</v>
      </c>
      <c r="C57" s="57">
        <v>2013</v>
      </c>
      <c r="D57" s="67">
        <v>6.6554128000000004E-2</v>
      </c>
    </row>
    <row r="58" spans="2:4" s="67" customFormat="1" x14ac:dyDescent="0.25">
      <c r="B58" s="57" t="s">
        <v>92</v>
      </c>
      <c r="C58" s="57">
        <v>2014</v>
      </c>
      <c r="D58" s="67">
        <v>6.7957215000000001E-2</v>
      </c>
    </row>
    <row r="59" spans="2:4" s="67" customFormat="1" x14ac:dyDescent="0.25">
      <c r="B59" s="57" t="s">
        <v>92</v>
      </c>
      <c r="C59" s="57">
        <v>2015</v>
      </c>
      <c r="D59" s="67">
        <v>6.0297050999999997E-2</v>
      </c>
    </row>
    <row r="60" spans="2:4" s="67" customFormat="1" x14ac:dyDescent="0.25">
      <c r="B60" s="57" t="s">
        <v>92</v>
      </c>
      <c r="C60" s="57">
        <v>2016</v>
      </c>
      <c r="D60" s="67">
        <v>5.8809739999999999E-2</v>
      </c>
    </row>
    <row r="61" spans="2:4" s="67" customFormat="1" x14ac:dyDescent="0.25">
      <c r="B61" s="57" t="s">
        <v>124</v>
      </c>
      <c r="C61" s="57">
        <v>1989</v>
      </c>
      <c r="D61" s="67">
        <v>0.234265791</v>
      </c>
    </row>
    <row r="62" spans="2:4" s="67" customFormat="1" x14ac:dyDescent="0.25">
      <c r="B62" s="57" t="s">
        <v>124</v>
      </c>
      <c r="C62" s="57">
        <v>1991</v>
      </c>
      <c r="D62" s="67">
        <v>0.22524733899999999</v>
      </c>
    </row>
    <row r="63" spans="2:4" s="67" customFormat="1" x14ac:dyDescent="0.25">
      <c r="B63" s="57" t="s">
        <v>124</v>
      </c>
      <c r="C63" s="57">
        <v>1992</v>
      </c>
      <c r="D63" s="67">
        <v>0.22426015599999999</v>
      </c>
    </row>
    <row r="64" spans="2:4" s="67" customFormat="1" x14ac:dyDescent="0.25">
      <c r="B64" s="57" t="s">
        <v>124</v>
      </c>
      <c r="C64" s="57">
        <v>1993</v>
      </c>
      <c r="D64" s="67">
        <v>0.21809890100000001</v>
      </c>
    </row>
    <row r="65" spans="2:4" s="67" customFormat="1" x14ac:dyDescent="0.25">
      <c r="B65" s="57" t="s">
        <v>124</v>
      </c>
      <c r="C65" s="57">
        <v>1994</v>
      </c>
      <c r="D65" s="67">
        <v>0.201994283</v>
      </c>
    </row>
    <row r="66" spans="2:4" s="67" customFormat="1" x14ac:dyDescent="0.25">
      <c r="B66" s="57" t="s">
        <v>124</v>
      </c>
      <c r="C66" s="57">
        <v>1995</v>
      </c>
      <c r="D66" s="67">
        <v>0.18837211000000001</v>
      </c>
    </row>
    <row r="67" spans="2:4" s="67" customFormat="1" x14ac:dyDescent="0.25">
      <c r="B67" s="57" t="s">
        <v>124</v>
      </c>
      <c r="C67" s="57">
        <v>1996</v>
      </c>
      <c r="D67" s="67">
        <v>0.19180090899999999</v>
      </c>
    </row>
    <row r="68" spans="2:4" s="67" customFormat="1" x14ac:dyDescent="0.25">
      <c r="B68" s="57" t="s">
        <v>124</v>
      </c>
      <c r="C68" s="57">
        <v>1997</v>
      </c>
      <c r="D68" s="67">
        <v>0.17729219299999999</v>
      </c>
    </row>
    <row r="69" spans="2:4" s="67" customFormat="1" x14ac:dyDescent="0.25">
      <c r="B69" s="57" t="s">
        <v>124</v>
      </c>
      <c r="C69" s="57">
        <v>1998</v>
      </c>
      <c r="D69" s="67">
        <v>0.161375506</v>
      </c>
    </row>
    <row r="70" spans="2:4" s="67" customFormat="1" x14ac:dyDescent="0.25">
      <c r="B70" s="57" t="s">
        <v>124</v>
      </c>
      <c r="C70" s="57">
        <v>1999</v>
      </c>
      <c r="D70" s="67">
        <v>0.15224639000000001</v>
      </c>
    </row>
    <row r="71" spans="2:4" s="67" customFormat="1" x14ac:dyDescent="0.25">
      <c r="B71" s="57" t="s">
        <v>124</v>
      </c>
      <c r="C71" s="57">
        <v>2000</v>
      </c>
      <c r="D71" s="67">
        <v>0.14426407099999999</v>
      </c>
    </row>
    <row r="72" spans="2:4" s="67" customFormat="1" x14ac:dyDescent="0.25">
      <c r="B72" s="57" t="s">
        <v>124</v>
      </c>
      <c r="C72" s="57">
        <v>2001</v>
      </c>
      <c r="D72" s="67">
        <v>0.119505247</v>
      </c>
    </row>
    <row r="73" spans="2:4" s="67" customFormat="1" x14ac:dyDescent="0.25">
      <c r="B73" s="57" t="s">
        <v>124</v>
      </c>
      <c r="C73" s="57">
        <v>2002</v>
      </c>
      <c r="D73" s="67">
        <v>0.13223937199999999</v>
      </c>
    </row>
    <row r="74" spans="2:4" s="67" customFormat="1" x14ac:dyDescent="0.25">
      <c r="B74" s="57" t="s">
        <v>124</v>
      </c>
      <c r="C74" s="57">
        <v>2003</v>
      </c>
      <c r="D74" s="67">
        <v>0.121074925</v>
      </c>
    </row>
    <row r="75" spans="2:4" s="67" customFormat="1" x14ac:dyDescent="0.25">
      <c r="B75" s="57" t="s">
        <v>124</v>
      </c>
      <c r="C75" s="57">
        <v>2004</v>
      </c>
      <c r="D75" s="67">
        <v>0.103583948</v>
      </c>
    </row>
    <row r="76" spans="2:4" s="67" customFormat="1" x14ac:dyDescent="0.25">
      <c r="B76" s="57" t="s">
        <v>124</v>
      </c>
      <c r="C76" s="57">
        <v>2005</v>
      </c>
      <c r="D76" s="67">
        <v>0.117232779</v>
      </c>
    </row>
    <row r="77" spans="2:4" s="67" customFormat="1" x14ac:dyDescent="0.25">
      <c r="B77" s="57" t="s">
        <v>124</v>
      </c>
      <c r="C77" s="57">
        <v>2006</v>
      </c>
      <c r="D77" s="67">
        <v>0.115484591</v>
      </c>
    </row>
    <row r="78" spans="2:4" s="67" customFormat="1" x14ac:dyDescent="0.25">
      <c r="B78" s="57" t="s">
        <v>124</v>
      </c>
      <c r="C78" s="57">
        <v>2007</v>
      </c>
      <c r="D78" s="67">
        <v>0.11587314899999999</v>
      </c>
    </row>
    <row r="79" spans="2:4" s="67" customFormat="1" x14ac:dyDescent="0.25">
      <c r="B79" s="57" t="s">
        <v>124</v>
      </c>
      <c r="C79" s="57">
        <v>2008</v>
      </c>
      <c r="D79" s="67">
        <v>0.115630962</v>
      </c>
    </row>
    <row r="80" spans="2:4" s="67" customFormat="1" x14ac:dyDescent="0.25">
      <c r="B80" s="57" t="s">
        <v>124</v>
      </c>
      <c r="C80" s="57">
        <v>2009</v>
      </c>
      <c r="D80" s="67">
        <v>0.112663503</v>
      </c>
    </row>
    <row r="81" spans="2:4" s="67" customFormat="1" x14ac:dyDescent="0.25">
      <c r="B81" s="57" t="s">
        <v>124</v>
      </c>
      <c r="C81" s="57">
        <v>2010</v>
      </c>
      <c r="D81" s="67">
        <v>0.119171579</v>
      </c>
    </row>
    <row r="82" spans="2:4" s="67" customFormat="1" x14ac:dyDescent="0.25">
      <c r="B82" s="57" t="s">
        <v>124</v>
      </c>
      <c r="C82" s="57">
        <v>2011</v>
      </c>
      <c r="D82" s="67">
        <v>0.13380239099999999</v>
      </c>
    </row>
    <row r="83" spans="2:4" s="67" customFormat="1" x14ac:dyDescent="0.25">
      <c r="B83" s="57" t="s">
        <v>124</v>
      </c>
      <c r="C83" s="57">
        <v>2012</v>
      </c>
      <c r="D83" s="67">
        <v>0.12429338199999999</v>
      </c>
    </row>
    <row r="84" spans="2:4" s="67" customFormat="1" x14ac:dyDescent="0.25">
      <c r="B84" s="57" t="s">
        <v>124</v>
      </c>
      <c r="C84" s="57">
        <v>2013</v>
      </c>
      <c r="D84" s="67">
        <v>8.6366668999999993E-2</v>
      </c>
    </row>
    <row r="85" spans="2:4" s="67" customFormat="1" x14ac:dyDescent="0.25">
      <c r="B85" s="57" t="s">
        <v>124</v>
      </c>
      <c r="C85" s="57">
        <v>2014</v>
      </c>
      <c r="D85" s="67">
        <v>8.5505315999999998E-2</v>
      </c>
    </row>
    <row r="86" spans="2:4" s="67" customFormat="1" x14ac:dyDescent="0.25">
      <c r="B86" s="57" t="s">
        <v>124</v>
      </c>
      <c r="C86" s="57">
        <v>2015</v>
      </c>
      <c r="D86" s="67">
        <v>8.7943160000000006E-2</v>
      </c>
    </row>
    <row r="87" spans="2:4" s="67" customFormat="1" x14ac:dyDescent="0.25">
      <c r="B87" s="57" t="s">
        <v>124</v>
      </c>
      <c r="C87" s="57">
        <v>2016</v>
      </c>
      <c r="D87" s="67">
        <v>6.7361780999999996E-2</v>
      </c>
    </row>
    <row r="88" spans="2:4" s="67" customFormat="1" x14ac:dyDescent="0.25">
      <c r="B88" s="57" t="s">
        <v>27</v>
      </c>
      <c r="C88" s="57">
        <v>1990</v>
      </c>
      <c r="D88" s="67">
        <v>0.28459427900000001</v>
      </c>
    </row>
    <row r="89" spans="2:4" s="67" customFormat="1" x14ac:dyDescent="0.25">
      <c r="B89" s="57" t="s">
        <v>27</v>
      </c>
      <c r="C89" s="57">
        <v>1991</v>
      </c>
      <c r="D89" s="67">
        <v>0.32518641100000001</v>
      </c>
    </row>
    <row r="90" spans="2:4" s="67" customFormat="1" x14ac:dyDescent="0.25">
      <c r="B90" s="57" t="s">
        <v>27</v>
      </c>
      <c r="C90" s="57">
        <v>1992</v>
      </c>
      <c r="D90" s="67">
        <v>0.27716689700000002</v>
      </c>
    </row>
    <row r="91" spans="2:4" s="67" customFormat="1" x14ac:dyDescent="0.25">
      <c r="B91" s="57" t="s">
        <v>27</v>
      </c>
      <c r="C91" s="57">
        <v>1993</v>
      </c>
      <c r="D91" s="67">
        <v>0.27716689700000002</v>
      </c>
    </row>
    <row r="92" spans="2:4" s="67" customFormat="1" x14ac:dyDescent="0.25">
      <c r="B92" s="57" t="s">
        <v>27</v>
      </c>
      <c r="C92" s="57">
        <v>1994</v>
      </c>
      <c r="D92" s="67">
        <v>0.27716689700000002</v>
      </c>
    </row>
    <row r="93" spans="2:4" s="67" customFormat="1" x14ac:dyDescent="0.25">
      <c r="B93" s="57" t="s">
        <v>27</v>
      </c>
      <c r="C93" s="57">
        <v>1995</v>
      </c>
      <c r="D93" s="67">
        <v>0.258689104</v>
      </c>
    </row>
    <row r="94" spans="2:4" s="67" customFormat="1" x14ac:dyDescent="0.25">
      <c r="B94" s="57" t="s">
        <v>27</v>
      </c>
      <c r="C94" s="57">
        <v>1996</v>
      </c>
      <c r="D94" s="67">
        <v>0.24945020800000001</v>
      </c>
    </row>
    <row r="95" spans="2:4" s="67" customFormat="1" x14ac:dyDescent="0.25">
      <c r="B95" s="57" t="s">
        <v>27</v>
      </c>
      <c r="C95" s="57">
        <v>1997</v>
      </c>
      <c r="D95" s="67">
        <v>0.22820074600000001</v>
      </c>
    </row>
    <row r="96" spans="2:4" s="67" customFormat="1" x14ac:dyDescent="0.25">
      <c r="B96" s="57" t="s">
        <v>27</v>
      </c>
      <c r="C96" s="57">
        <v>1998</v>
      </c>
      <c r="D96" s="67">
        <v>0.215591488</v>
      </c>
    </row>
    <row r="97" spans="2:4" s="67" customFormat="1" x14ac:dyDescent="0.25">
      <c r="B97" s="57" t="s">
        <v>27</v>
      </c>
      <c r="C97" s="57">
        <v>1999</v>
      </c>
      <c r="D97" s="67">
        <v>0.20696782799999999</v>
      </c>
    </row>
    <row r="98" spans="2:4" s="67" customFormat="1" x14ac:dyDescent="0.25">
      <c r="B98" s="57" t="s">
        <v>27</v>
      </c>
      <c r="C98" s="57">
        <v>2000</v>
      </c>
      <c r="D98" s="67">
        <v>0.183480687</v>
      </c>
    </row>
    <row r="99" spans="2:4" s="67" customFormat="1" x14ac:dyDescent="0.25">
      <c r="B99" s="57" t="s">
        <v>27</v>
      </c>
      <c r="C99" s="57">
        <v>2001</v>
      </c>
      <c r="D99" s="67">
        <v>0.175110759</v>
      </c>
    </row>
    <row r="100" spans="2:4" s="67" customFormat="1" x14ac:dyDescent="0.25">
      <c r="B100" s="57" t="s">
        <v>27</v>
      </c>
      <c r="C100" s="57">
        <v>2002</v>
      </c>
      <c r="D100" s="67">
        <v>0.16014611300000001</v>
      </c>
    </row>
    <row r="101" spans="2:4" s="67" customFormat="1" x14ac:dyDescent="0.25">
      <c r="B101" s="57" t="s">
        <v>27</v>
      </c>
      <c r="C101" s="57">
        <v>2003</v>
      </c>
      <c r="D101" s="67">
        <v>0.15061249900000001</v>
      </c>
    </row>
    <row r="102" spans="2:4" s="67" customFormat="1" x14ac:dyDescent="0.25">
      <c r="B102" s="57" t="s">
        <v>27</v>
      </c>
      <c r="C102" s="57">
        <v>2004</v>
      </c>
      <c r="D102" s="67">
        <v>0.107104884</v>
      </c>
    </row>
    <row r="103" spans="2:4" s="67" customFormat="1" x14ac:dyDescent="0.25">
      <c r="B103" s="57" t="s">
        <v>27</v>
      </c>
      <c r="C103" s="57">
        <v>2005</v>
      </c>
      <c r="D103" s="67">
        <v>0.110208641</v>
      </c>
    </row>
    <row r="104" spans="2:4" s="67" customFormat="1" x14ac:dyDescent="0.25">
      <c r="B104" s="57" t="s">
        <v>27</v>
      </c>
      <c r="C104" s="57">
        <v>2006</v>
      </c>
      <c r="D104" s="67">
        <v>0.124837738</v>
      </c>
    </row>
    <row r="105" spans="2:4" s="67" customFormat="1" x14ac:dyDescent="0.25">
      <c r="B105" s="57" t="s">
        <v>27</v>
      </c>
      <c r="C105" s="57">
        <v>2007</v>
      </c>
      <c r="D105" s="67">
        <v>0.102202055</v>
      </c>
    </row>
    <row r="106" spans="2:4" s="67" customFormat="1" x14ac:dyDescent="0.25">
      <c r="B106" s="57" t="s">
        <v>27</v>
      </c>
      <c r="C106" s="57">
        <v>2008</v>
      </c>
      <c r="D106" s="67">
        <v>9.9669447999999994E-2</v>
      </c>
    </row>
    <row r="107" spans="2:4" s="67" customFormat="1" x14ac:dyDescent="0.25">
      <c r="B107" s="57" t="s">
        <v>27</v>
      </c>
      <c r="C107" s="57">
        <v>2009</v>
      </c>
      <c r="D107" s="67">
        <v>8.6888081000000006E-2</v>
      </c>
    </row>
    <row r="108" spans="2:4" s="67" customFormat="1" x14ac:dyDescent="0.25">
      <c r="B108" s="57" t="s">
        <v>27</v>
      </c>
      <c r="C108" s="57">
        <v>2010</v>
      </c>
      <c r="D108" s="67">
        <v>8.0415416000000003E-2</v>
      </c>
    </row>
    <row r="109" spans="2:4" s="67" customFormat="1" x14ac:dyDescent="0.25">
      <c r="B109" s="57" t="s">
        <v>27</v>
      </c>
      <c r="C109" s="57">
        <v>2011</v>
      </c>
      <c r="D109" s="67">
        <v>7.7720745999999993E-2</v>
      </c>
    </row>
    <row r="110" spans="2:4" s="67" customFormat="1" x14ac:dyDescent="0.25">
      <c r="B110" s="57" t="s">
        <v>27</v>
      </c>
      <c r="C110" s="57">
        <v>2012</v>
      </c>
      <c r="D110" s="67">
        <v>8.6792644000000002E-2</v>
      </c>
    </row>
    <row r="111" spans="2:4" s="67" customFormat="1" x14ac:dyDescent="0.25">
      <c r="B111" s="57" t="s">
        <v>27</v>
      </c>
      <c r="C111" s="57">
        <v>2013</v>
      </c>
      <c r="D111" s="67">
        <v>8.4214094000000003E-2</v>
      </c>
    </row>
    <row r="112" spans="2:4" s="67" customFormat="1" x14ac:dyDescent="0.25">
      <c r="B112" s="57" t="s">
        <v>27</v>
      </c>
      <c r="C112" s="57">
        <v>2014</v>
      </c>
      <c r="D112" s="67">
        <v>8.6078817000000002E-2</v>
      </c>
    </row>
    <row r="113" spans="2:4" s="67" customFormat="1" x14ac:dyDescent="0.25">
      <c r="B113" s="57" t="s">
        <v>27</v>
      </c>
      <c r="C113" s="57">
        <v>2015</v>
      </c>
      <c r="D113" s="67">
        <v>7.3671932999999995E-2</v>
      </c>
    </row>
    <row r="114" spans="2:4" s="67" customFormat="1" x14ac:dyDescent="0.25">
      <c r="B114" s="57" t="s">
        <v>27</v>
      </c>
      <c r="C114" s="57">
        <v>2016</v>
      </c>
      <c r="D114" s="67">
        <v>6.5305431999999997E-2</v>
      </c>
    </row>
    <row r="115" spans="2:4" s="67" customFormat="1" x14ac:dyDescent="0.25">
      <c r="B115" s="57" t="s">
        <v>125</v>
      </c>
      <c r="C115" s="57">
        <v>1989</v>
      </c>
      <c r="D115" s="67">
        <v>0.234265791</v>
      </c>
    </row>
    <row r="116" spans="2:4" s="67" customFormat="1" x14ac:dyDescent="0.25">
      <c r="B116" s="57" t="s">
        <v>125</v>
      </c>
      <c r="C116" s="57">
        <v>1990</v>
      </c>
      <c r="D116" s="67">
        <v>0.23845228600000001</v>
      </c>
    </row>
    <row r="117" spans="2:4" s="67" customFormat="1" x14ac:dyDescent="0.25">
      <c r="B117" s="57" t="s">
        <v>125</v>
      </c>
      <c r="C117" s="57">
        <v>1991</v>
      </c>
      <c r="D117" s="67">
        <v>0.22524733899999999</v>
      </c>
    </row>
    <row r="118" spans="2:4" s="67" customFormat="1" x14ac:dyDescent="0.25">
      <c r="B118" s="57" t="s">
        <v>125</v>
      </c>
      <c r="C118" s="57">
        <v>1992</v>
      </c>
      <c r="D118" s="67">
        <v>0.20961041799999999</v>
      </c>
    </row>
    <row r="119" spans="2:4" s="67" customFormat="1" x14ac:dyDescent="0.25">
      <c r="B119" s="57" t="s">
        <v>125</v>
      </c>
      <c r="C119" s="57">
        <v>1993</v>
      </c>
      <c r="D119" s="67">
        <v>0.20222732800000001</v>
      </c>
    </row>
    <row r="120" spans="2:4" s="67" customFormat="1" x14ac:dyDescent="0.25">
      <c r="B120" s="57" t="s">
        <v>125</v>
      </c>
      <c r="C120" s="57">
        <v>1994</v>
      </c>
      <c r="D120" s="67">
        <v>0.201994283</v>
      </c>
    </row>
    <row r="121" spans="2:4" s="67" customFormat="1" x14ac:dyDescent="0.25">
      <c r="B121" s="57" t="s">
        <v>125</v>
      </c>
      <c r="C121" s="57">
        <v>1995</v>
      </c>
      <c r="D121" s="67">
        <v>0.18837211000000001</v>
      </c>
    </row>
    <row r="122" spans="2:4" s="67" customFormat="1" x14ac:dyDescent="0.25">
      <c r="B122" s="57" t="s">
        <v>125</v>
      </c>
      <c r="C122" s="57">
        <v>1996</v>
      </c>
      <c r="D122" s="67">
        <v>0.19180090899999999</v>
      </c>
    </row>
    <row r="123" spans="2:4" s="67" customFormat="1" x14ac:dyDescent="0.25">
      <c r="B123" s="57" t="s">
        <v>125</v>
      </c>
      <c r="C123" s="57">
        <v>1997</v>
      </c>
      <c r="D123" s="67">
        <v>0.17729219299999999</v>
      </c>
    </row>
    <row r="124" spans="2:4" s="67" customFormat="1" x14ac:dyDescent="0.25">
      <c r="B124" s="57" t="s">
        <v>125</v>
      </c>
      <c r="C124" s="57">
        <v>1998</v>
      </c>
      <c r="D124" s="67">
        <v>0.161375506</v>
      </c>
    </row>
    <row r="125" spans="2:4" s="67" customFormat="1" x14ac:dyDescent="0.25">
      <c r="B125" s="57" t="s">
        <v>125</v>
      </c>
      <c r="C125" s="57">
        <v>1999</v>
      </c>
      <c r="D125" s="67">
        <v>0.15224639000000001</v>
      </c>
    </row>
    <row r="126" spans="2:4" s="67" customFormat="1" x14ac:dyDescent="0.25">
      <c r="B126" s="57" t="s">
        <v>125</v>
      </c>
      <c r="C126" s="57">
        <v>2000</v>
      </c>
      <c r="D126" s="67">
        <v>0.132804218</v>
      </c>
    </row>
    <row r="127" spans="2:4" s="67" customFormat="1" x14ac:dyDescent="0.25">
      <c r="B127" s="57" t="s">
        <v>125</v>
      </c>
      <c r="C127" s="57">
        <v>2001</v>
      </c>
      <c r="D127" s="67">
        <v>0.114072269</v>
      </c>
    </row>
    <row r="128" spans="2:4" s="67" customFormat="1" x14ac:dyDescent="0.25">
      <c r="B128" s="57" t="s">
        <v>125</v>
      </c>
      <c r="C128" s="57">
        <v>2002</v>
      </c>
      <c r="D128" s="67">
        <v>0.117517566</v>
      </c>
    </row>
    <row r="129" spans="2:4" s="67" customFormat="1" x14ac:dyDescent="0.25">
      <c r="B129" s="57" t="s">
        <v>125</v>
      </c>
      <c r="C129" s="57">
        <v>2003</v>
      </c>
      <c r="D129" s="67">
        <v>0.121074925</v>
      </c>
    </row>
    <row r="130" spans="2:4" s="67" customFormat="1" x14ac:dyDescent="0.25">
      <c r="B130" s="57" t="s">
        <v>125</v>
      </c>
      <c r="C130" s="57">
        <v>2004</v>
      </c>
      <c r="D130" s="67">
        <v>0.13408320200000001</v>
      </c>
    </row>
    <row r="131" spans="2:4" s="67" customFormat="1" x14ac:dyDescent="0.25">
      <c r="B131" s="57" t="s">
        <v>125</v>
      </c>
      <c r="C131" s="57">
        <v>2005</v>
      </c>
      <c r="D131" s="67">
        <v>0.120392212</v>
      </c>
    </row>
    <row r="132" spans="2:4" s="67" customFormat="1" x14ac:dyDescent="0.25">
      <c r="B132" s="57" t="s">
        <v>125</v>
      </c>
      <c r="C132" s="57">
        <v>2006</v>
      </c>
      <c r="D132" s="67">
        <v>0.120466508</v>
      </c>
    </row>
    <row r="133" spans="2:4" s="67" customFormat="1" x14ac:dyDescent="0.25">
      <c r="B133" s="57" t="s">
        <v>125</v>
      </c>
      <c r="C133" s="57">
        <v>2007</v>
      </c>
      <c r="D133" s="67">
        <v>0.114158809</v>
      </c>
    </row>
    <row r="134" spans="2:4" s="67" customFormat="1" x14ac:dyDescent="0.25">
      <c r="B134" s="57" t="s">
        <v>125</v>
      </c>
      <c r="C134" s="57">
        <v>2008</v>
      </c>
      <c r="D134" s="67">
        <v>0.118093503</v>
      </c>
    </row>
    <row r="135" spans="2:4" s="67" customFormat="1" x14ac:dyDescent="0.25">
      <c r="B135" s="57" t="s">
        <v>125</v>
      </c>
      <c r="C135" s="57">
        <v>2009</v>
      </c>
      <c r="D135" s="67">
        <v>0.112663503</v>
      </c>
    </row>
    <row r="136" spans="2:4" s="67" customFormat="1" x14ac:dyDescent="0.25">
      <c r="B136" s="57" t="s">
        <v>125</v>
      </c>
      <c r="C136" s="57">
        <v>2010</v>
      </c>
      <c r="D136" s="67">
        <v>8.7534353999999995E-2</v>
      </c>
    </row>
    <row r="137" spans="2:4" s="67" customFormat="1" x14ac:dyDescent="0.25">
      <c r="B137" s="57" t="s">
        <v>125</v>
      </c>
      <c r="C137" s="57">
        <v>2011</v>
      </c>
      <c r="D137" s="67">
        <v>8.4902193000000001E-2</v>
      </c>
    </row>
    <row r="138" spans="2:4" s="67" customFormat="1" x14ac:dyDescent="0.25">
      <c r="B138" s="57" t="s">
        <v>125</v>
      </c>
      <c r="C138" s="57">
        <v>2012</v>
      </c>
      <c r="D138" s="67">
        <v>8.1457285000000004E-2</v>
      </c>
    </row>
    <row r="139" spans="2:4" s="67" customFormat="1" x14ac:dyDescent="0.25">
      <c r="B139" s="57" t="s">
        <v>125</v>
      </c>
      <c r="C139" s="57">
        <v>2013</v>
      </c>
      <c r="D139" s="67">
        <v>8.2946836999999995E-2</v>
      </c>
    </row>
    <row r="140" spans="2:4" s="67" customFormat="1" x14ac:dyDescent="0.25">
      <c r="B140" s="57" t="s">
        <v>125</v>
      </c>
      <c r="C140" s="57">
        <v>2014</v>
      </c>
      <c r="D140" s="67">
        <v>8.1527250999999995E-2</v>
      </c>
    </row>
    <row r="141" spans="2:4" s="67" customFormat="1" x14ac:dyDescent="0.25">
      <c r="B141" s="57" t="s">
        <v>125</v>
      </c>
      <c r="C141" s="57">
        <v>2015</v>
      </c>
      <c r="D141" s="67">
        <v>7.7672426000000003E-2</v>
      </c>
    </row>
    <row r="142" spans="2:4" s="67" customFormat="1" x14ac:dyDescent="0.25">
      <c r="B142" s="57" t="s">
        <v>125</v>
      </c>
      <c r="C142" s="57">
        <v>2016</v>
      </c>
      <c r="D142" s="67">
        <v>7.8878602000000006E-2</v>
      </c>
    </row>
    <row r="143" spans="2:4" s="67" customFormat="1" x14ac:dyDescent="0.25">
      <c r="B143" s="57" t="s">
        <v>95</v>
      </c>
      <c r="C143" s="57">
        <v>1991</v>
      </c>
      <c r="D143" s="67">
        <v>0.22524733899999999</v>
      </c>
    </row>
    <row r="144" spans="2:4" s="67" customFormat="1" x14ac:dyDescent="0.25">
      <c r="B144" s="57" t="s">
        <v>95</v>
      </c>
      <c r="C144" s="57">
        <v>1993</v>
      </c>
      <c r="D144" s="67">
        <v>0.21809890100000001</v>
      </c>
    </row>
    <row r="145" spans="2:4" s="67" customFormat="1" x14ac:dyDescent="0.25">
      <c r="B145" s="57" t="s">
        <v>95</v>
      </c>
      <c r="C145" s="57">
        <v>1996</v>
      </c>
      <c r="D145" s="67">
        <v>0.19180090899999999</v>
      </c>
    </row>
    <row r="146" spans="2:4" s="67" customFormat="1" x14ac:dyDescent="0.25">
      <c r="B146" s="57" t="s">
        <v>95</v>
      </c>
      <c r="C146" s="57">
        <v>1997</v>
      </c>
      <c r="D146" s="67">
        <v>0.17729219299999999</v>
      </c>
    </row>
    <row r="147" spans="2:4" s="67" customFormat="1" x14ac:dyDescent="0.25">
      <c r="B147" s="57" t="s">
        <v>95</v>
      </c>
      <c r="C147" s="57">
        <v>1998</v>
      </c>
      <c r="D147" s="67">
        <v>0.161375506</v>
      </c>
    </row>
    <row r="148" spans="2:4" s="67" customFormat="1" x14ac:dyDescent="0.25">
      <c r="B148" s="57" t="s">
        <v>95</v>
      </c>
      <c r="C148" s="57">
        <v>1999</v>
      </c>
      <c r="D148" s="67">
        <v>0.15224639000000001</v>
      </c>
    </row>
    <row r="149" spans="2:4" s="67" customFormat="1" x14ac:dyDescent="0.25">
      <c r="B149" s="57" t="s">
        <v>95</v>
      </c>
      <c r="C149" s="57">
        <v>2000</v>
      </c>
      <c r="D149" s="67">
        <v>0.14426407099999999</v>
      </c>
    </row>
    <row r="150" spans="2:4" s="67" customFormat="1" x14ac:dyDescent="0.25">
      <c r="B150" s="57" t="s">
        <v>95</v>
      </c>
      <c r="C150" s="57">
        <v>2001</v>
      </c>
      <c r="D150" s="67">
        <v>0.119132534</v>
      </c>
    </row>
    <row r="151" spans="2:4" s="67" customFormat="1" x14ac:dyDescent="0.25">
      <c r="B151" s="57" t="s">
        <v>95</v>
      </c>
      <c r="C151" s="57">
        <v>2002</v>
      </c>
      <c r="D151" s="67">
        <v>0.12406265599999999</v>
      </c>
    </row>
    <row r="152" spans="2:4" s="67" customFormat="1" x14ac:dyDescent="0.25">
      <c r="B152" s="57" t="s">
        <v>95</v>
      </c>
      <c r="C152" s="57">
        <v>2003</v>
      </c>
      <c r="D152" s="67">
        <v>9.2874345999999997E-2</v>
      </c>
    </row>
    <row r="153" spans="2:4" s="67" customFormat="1" x14ac:dyDescent="0.25">
      <c r="B153" s="57" t="s">
        <v>95</v>
      </c>
      <c r="C153" s="57">
        <v>2004</v>
      </c>
      <c r="D153" s="67">
        <v>0.10806544</v>
      </c>
    </row>
    <row r="154" spans="2:4" s="67" customFormat="1" x14ac:dyDescent="0.25">
      <c r="B154" s="57" t="s">
        <v>95</v>
      </c>
      <c r="C154" s="57">
        <v>2005</v>
      </c>
      <c r="D154" s="67">
        <v>0.106056067</v>
      </c>
    </row>
    <row r="155" spans="2:4" s="67" customFormat="1" x14ac:dyDescent="0.25">
      <c r="B155" s="57" t="s">
        <v>95</v>
      </c>
      <c r="C155" s="57">
        <v>2006</v>
      </c>
      <c r="D155" s="67">
        <v>0.10732551899999999</v>
      </c>
    </row>
    <row r="156" spans="2:4" s="67" customFormat="1" x14ac:dyDescent="0.25">
      <c r="B156" s="57" t="s">
        <v>95</v>
      </c>
      <c r="C156" s="57">
        <v>2007</v>
      </c>
      <c r="D156" s="67">
        <v>9.7186148E-2</v>
      </c>
    </row>
    <row r="157" spans="2:4" s="67" customFormat="1" x14ac:dyDescent="0.25">
      <c r="B157" s="57" t="s">
        <v>95</v>
      </c>
      <c r="C157" s="57">
        <v>2008</v>
      </c>
      <c r="D157" s="67">
        <v>0.138921248</v>
      </c>
    </row>
    <row r="158" spans="2:4" s="67" customFormat="1" x14ac:dyDescent="0.25">
      <c r="B158" s="57" t="s">
        <v>95</v>
      </c>
      <c r="C158" s="57">
        <v>2009</v>
      </c>
      <c r="D158" s="67">
        <v>0.125220517</v>
      </c>
    </row>
    <row r="159" spans="2:4" s="67" customFormat="1" x14ac:dyDescent="0.25">
      <c r="B159" s="57" t="s">
        <v>95</v>
      </c>
      <c r="C159" s="57">
        <v>2010</v>
      </c>
      <c r="D159" s="67">
        <v>0.119835728</v>
      </c>
    </row>
    <row r="160" spans="2:4" s="67" customFormat="1" x14ac:dyDescent="0.25">
      <c r="B160" s="57" t="s">
        <v>95</v>
      </c>
      <c r="C160" s="57">
        <v>2011</v>
      </c>
      <c r="D160" s="67">
        <v>0.102131424</v>
      </c>
    </row>
    <row r="161" spans="2:4" s="67" customFormat="1" x14ac:dyDescent="0.25">
      <c r="B161" s="57" t="s">
        <v>95</v>
      </c>
      <c r="C161" s="57">
        <v>2012</v>
      </c>
      <c r="D161" s="67">
        <v>9.1921686000000002E-2</v>
      </c>
    </row>
    <row r="162" spans="2:4" s="67" customFormat="1" x14ac:dyDescent="0.25">
      <c r="B162" s="57" t="s">
        <v>95</v>
      </c>
      <c r="C162" s="57">
        <v>2013</v>
      </c>
      <c r="D162" s="67">
        <v>8.5829788000000004E-2</v>
      </c>
    </row>
    <row r="163" spans="2:4" s="67" customFormat="1" x14ac:dyDescent="0.25">
      <c r="B163" s="57" t="s">
        <v>95</v>
      </c>
      <c r="C163" s="57">
        <v>2014</v>
      </c>
      <c r="D163" s="67">
        <v>7.3095122999999998E-2</v>
      </c>
    </row>
    <row r="164" spans="2:4" s="67" customFormat="1" x14ac:dyDescent="0.25">
      <c r="B164" s="57" t="s">
        <v>95</v>
      </c>
      <c r="C164" s="57">
        <v>2015</v>
      </c>
      <c r="D164" s="67">
        <v>7.1982547999999993E-2</v>
      </c>
    </row>
    <row r="165" spans="2:4" s="67" customFormat="1" x14ac:dyDescent="0.25">
      <c r="B165" s="57" t="s">
        <v>95</v>
      </c>
      <c r="C165" s="57">
        <v>2016</v>
      </c>
      <c r="D165" s="67">
        <v>6.9795841999999997E-2</v>
      </c>
    </row>
    <row r="166" spans="2:4" s="67" customFormat="1" x14ac:dyDescent="0.25">
      <c r="B166" s="57" t="s">
        <v>126</v>
      </c>
      <c r="C166" s="57">
        <v>1990</v>
      </c>
      <c r="D166" s="67">
        <v>0.18695342000000001</v>
      </c>
    </row>
    <row r="167" spans="2:4" s="67" customFormat="1" x14ac:dyDescent="0.25">
      <c r="B167" s="57" t="s">
        <v>126</v>
      </c>
      <c r="C167" s="57">
        <v>1991</v>
      </c>
      <c r="D167" s="67">
        <v>0.185060261</v>
      </c>
    </row>
    <row r="168" spans="2:4" s="67" customFormat="1" x14ac:dyDescent="0.25">
      <c r="B168" s="57" t="s">
        <v>126</v>
      </c>
      <c r="C168" s="57">
        <v>1992</v>
      </c>
      <c r="D168" s="67">
        <v>0.16197732200000001</v>
      </c>
    </row>
    <row r="169" spans="2:4" s="67" customFormat="1" x14ac:dyDescent="0.25">
      <c r="B169" s="57" t="s">
        <v>126</v>
      </c>
      <c r="C169" s="57">
        <v>1993</v>
      </c>
      <c r="D169" s="67">
        <v>0.157527206</v>
      </c>
    </row>
    <row r="170" spans="2:4" s="67" customFormat="1" x14ac:dyDescent="0.25">
      <c r="B170" s="57" t="s">
        <v>126</v>
      </c>
      <c r="C170" s="57">
        <v>1994</v>
      </c>
      <c r="D170" s="67">
        <v>0.145895257</v>
      </c>
    </row>
    <row r="171" spans="2:4" s="67" customFormat="1" x14ac:dyDescent="0.25">
      <c r="B171" s="57" t="s">
        <v>126</v>
      </c>
      <c r="C171" s="57">
        <v>1995</v>
      </c>
      <c r="D171" s="67">
        <v>0.13605631300000001</v>
      </c>
    </row>
    <row r="172" spans="2:4" s="67" customFormat="1" x14ac:dyDescent="0.25">
      <c r="B172" s="57" t="s">
        <v>126</v>
      </c>
      <c r="C172" s="57">
        <v>1996</v>
      </c>
      <c r="D172" s="67">
        <v>0.131606203</v>
      </c>
    </row>
    <row r="173" spans="2:4" s="67" customFormat="1" x14ac:dyDescent="0.25">
      <c r="B173" s="57" t="s">
        <v>126</v>
      </c>
      <c r="C173" s="57">
        <v>1997</v>
      </c>
      <c r="D173" s="67">
        <v>0.128053575</v>
      </c>
    </row>
    <row r="174" spans="2:4" s="67" customFormat="1" x14ac:dyDescent="0.25">
      <c r="B174" s="57" t="s">
        <v>126</v>
      </c>
      <c r="C174" s="57">
        <v>1998</v>
      </c>
      <c r="D174" s="67">
        <v>0.113760235</v>
      </c>
    </row>
    <row r="175" spans="2:4" s="67" customFormat="1" x14ac:dyDescent="0.25">
      <c r="B175" s="57" t="s">
        <v>126</v>
      </c>
      <c r="C175" s="57">
        <v>1999</v>
      </c>
      <c r="D175" s="67">
        <v>0.10475607000000001</v>
      </c>
    </row>
    <row r="176" spans="2:4" s="67" customFormat="1" x14ac:dyDescent="0.25">
      <c r="B176" s="57" t="s">
        <v>126</v>
      </c>
      <c r="C176" s="57">
        <v>2000</v>
      </c>
      <c r="D176" s="67">
        <v>0.108022533</v>
      </c>
    </row>
    <row r="177" spans="2:4" s="67" customFormat="1" x14ac:dyDescent="0.25">
      <c r="B177" s="57" t="s">
        <v>126</v>
      </c>
      <c r="C177" s="57">
        <v>2001</v>
      </c>
      <c r="D177" s="67">
        <v>0.103502833</v>
      </c>
    </row>
    <row r="178" spans="2:4" s="67" customFormat="1" x14ac:dyDescent="0.25">
      <c r="B178" s="57" t="s">
        <v>126</v>
      </c>
      <c r="C178" s="57">
        <v>2002</v>
      </c>
      <c r="D178" s="67">
        <v>9.5129074999999994E-2</v>
      </c>
    </row>
    <row r="179" spans="2:4" s="67" customFormat="1" x14ac:dyDescent="0.25">
      <c r="B179" s="57" t="s">
        <v>126</v>
      </c>
      <c r="C179" s="57">
        <v>2003</v>
      </c>
      <c r="D179" s="67">
        <v>9.1382021999999993E-2</v>
      </c>
    </row>
    <row r="180" spans="2:4" s="67" customFormat="1" x14ac:dyDescent="0.25">
      <c r="B180" s="57" t="s">
        <v>126</v>
      </c>
      <c r="C180" s="57">
        <v>2004</v>
      </c>
      <c r="D180" s="67">
        <v>0.102097429</v>
      </c>
    </row>
    <row r="181" spans="2:4" s="67" customFormat="1" x14ac:dyDescent="0.25">
      <c r="B181" s="57" t="s">
        <v>126</v>
      </c>
      <c r="C181" s="57">
        <v>2005</v>
      </c>
      <c r="D181" s="67">
        <v>9.5867002000000007E-2</v>
      </c>
    </row>
    <row r="182" spans="2:4" s="67" customFormat="1" x14ac:dyDescent="0.25">
      <c r="B182" s="57" t="s">
        <v>126</v>
      </c>
      <c r="C182" s="57">
        <v>2006</v>
      </c>
      <c r="D182" s="67">
        <v>9.9560967E-2</v>
      </c>
    </row>
    <row r="183" spans="2:4" s="67" customFormat="1" x14ac:dyDescent="0.25">
      <c r="B183" s="57" t="s">
        <v>126</v>
      </c>
      <c r="C183" s="57">
        <v>2007</v>
      </c>
      <c r="D183" s="67">
        <v>0.11826809000000001</v>
      </c>
    </row>
    <row r="184" spans="2:4" s="67" customFormat="1" x14ac:dyDescent="0.25">
      <c r="B184" s="57" t="s">
        <v>126</v>
      </c>
      <c r="C184" s="57">
        <v>2008</v>
      </c>
      <c r="D184" s="67">
        <v>0.12518220899999999</v>
      </c>
    </row>
    <row r="185" spans="2:4" s="67" customFormat="1" x14ac:dyDescent="0.25">
      <c r="B185" s="57" t="s">
        <v>126</v>
      </c>
      <c r="C185" s="57">
        <v>2009</v>
      </c>
      <c r="D185" s="67">
        <v>0.123750807</v>
      </c>
    </row>
    <row r="186" spans="2:4" s="67" customFormat="1" x14ac:dyDescent="0.25">
      <c r="B186" s="57" t="s">
        <v>126</v>
      </c>
      <c r="C186" s="57">
        <v>2010</v>
      </c>
      <c r="D186" s="67">
        <v>0.10882319999999999</v>
      </c>
    </row>
    <row r="187" spans="2:4" s="67" customFormat="1" x14ac:dyDescent="0.25">
      <c r="B187" s="57" t="s">
        <v>126</v>
      </c>
      <c r="C187" s="57">
        <v>2011</v>
      </c>
      <c r="D187" s="67">
        <v>9.6218334000000003E-2</v>
      </c>
    </row>
    <row r="188" spans="2:4" s="67" customFormat="1" x14ac:dyDescent="0.25">
      <c r="B188" s="57" t="s">
        <v>126</v>
      </c>
      <c r="C188" s="57">
        <v>2012</v>
      </c>
      <c r="D188" s="67">
        <v>8.4409526999999998E-2</v>
      </c>
    </row>
    <row r="189" spans="2:4" s="67" customFormat="1" x14ac:dyDescent="0.25">
      <c r="B189" s="57" t="s">
        <v>126</v>
      </c>
      <c r="C189" s="57">
        <v>2013</v>
      </c>
      <c r="D189" s="67">
        <v>8.4025847000000001E-2</v>
      </c>
    </row>
    <row r="190" spans="2:4" s="67" customFormat="1" x14ac:dyDescent="0.25">
      <c r="B190" s="57" t="s">
        <v>126</v>
      </c>
      <c r="C190" s="57">
        <v>2014</v>
      </c>
      <c r="D190" s="67">
        <v>7.0776385999999997E-2</v>
      </c>
    </row>
    <row r="191" spans="2:4" s="67" customFormat="1" x14ac:dyDescent="0.25">
      <c r="B191" s="57" t="s">
        <v>126</v>
      </c>
      <c r="C191" s="57">
        <v>2015</v>
      </c>
      <c r="D191" s="67">
        <v>5.9226669000000003E-2</v>
      </c>
    </row>
    <row r="192" spans="2:4" s="67" customFormat="1" x14ac:dyDescent="0.25">
      <c r="B192" s="57" t="s">
        <v>126</v>
      </c>
      <c r="C192" s="57">
        <v>2016</v>
      </c>
      <c r="D192" s="67">
        <v>5.6856344000000003E-2</v>
      </c>
    </row>
    <row r="193" spans="2:4" s="67" customFormat="1" x14ac:dyDescent="0.25">
      <c r="B193" s="57" t="s">
        <v>96</v>
      </c>
      <c r="C193" s="57">
        <v>1983</v>
      </c>
      <c r="D193" s="67">
        <v>0.28636519100000002</v>
      </c>
    </row>
    <row r="194" spans="2:4" s="67" customFormat="1" x14ac:dyDescent="0.25">
      <c r="B194" s="57" t="s">
        <v>96</v>
      </c>
      <c r="C194" s="57">
        <v>1984</v>
      </c>
      <c r="D194" s="67">
        <v>0.28065869399999999</v>
      </c>
    </row>
    <row r="195" spans="2:4" s="67" customFormat="1" x14ac:dyDescent="0.25">
      <c r="B195" s="57" t="s">
        <v>96</v>
      </c>
      <c r="C195" s="57">
        <v>1985</v>
      </c>
      <c r="D195" s="67">
        <v>0.26294747400000001</v>
      </c>
    </row>
    <row r="196" spans="2:4" s="67" customFormat="1" x14ac:dyDescent="0.25">
      <c r="B196" s="57" t="s">
        <v>96</v>
      </c>
      <c r="C196" s="57">
        <v>1986</v>
      </c>
      <c r="D196" s="67">
        <v>0.25338846100000001</v>
      </c>
    </row>
    <row r="197" spans="2:4" s="67" customFormat="1" x14ac:dyDescent="0.25">
      <c r="B197" s="57" t="s">
        <v>96</v>
      </c>
      <c r="C197" s="57">
        <v>1987</v>
      </c>
      <c r="D197" s="67">
        <v>0.23956733199999999</v>
      </c>
    </row>
    <row r="198" spans="2:4" s="67" customFormat="1" x14ac:dyDescent="0.25">
      <c r="B198" s="57" t="s">
        <v>96</v>
      </c>
      <c r="C198" s="57">
        <v>1988</v>
      </c>
      <c r="D198" s="67">
        <v>0.24647571300000001</v>
      </c>
    </row>
    <row r="199" spans="2:4" s="67" customFormat="1" x14ac:dyDescent="0.25">
      <c r="B199" s="57" t="s">
        <v>96</v>
      </c>
      <c r="C199" s="57">
        <v>1989</v>
      </c>
      <c r="D199" s="67">
        <v>0.223110277</v>
      </c>
    </row>
    <row r="200" spans="2:4" s="67" customFormat="1" x14ac:dyDescent="0.25">
      <c r="B200" s="57" t="s">
        <v>96</v>
      </c>
      <c r="C200" s="57">
        <v>1990</v>
      </c>
      <c r="D200" s="67">
        <v>0.227097415</v>
      </c>
    </row>
    <row r="201" spans="2:4" s="67" customFormat="1" x14ac:dyDescent="0.25">
      <c r="B201" s="57" t="s">
        <v>96</v>
      </c>
      <c r="C201" s="57">
        <v>1991</v>
      </c>
      <c r="D201" s="67">
        <v>0.21452127600000001</v>
      </c>
    </row>
    <row r="202" spans="2:4" s="67" customFormat="1" x14ac:dyDescent="0.25">
      <c r="B202" s="57" t="s">
        <v>96</v>
      </c>
      <c r="C202" s="57">
        <v>1992</v>
      </c>
      <c r="D202" s="67">
        <v>0.19354879999999999</v>
      </c>
    </row>
    <row r="203" spans="2:4" s="67" customFormat="1" x14ac:dyDescent="0.25">
      <c r="B203" s="57" t="s">
        <v>96</v>
      </c>
      <c r="C203" s="57">
        <v>1993</v>
      </c>
      <c r="D203" s="67">
        <v>0.19340152599999999</v>
      </c>
    </row>
    <row r="204" spans="2:4" s="67" customFormat="1" x14ac:dyDescent="0.25">
      <c r="B204" s="57" t="s">
        <v>96</v>
      </c>
      <c r="C204" s="57">
        <v>1994</v>
      </c>
      <c r="D204" s="67">
        <v>0.18704473299999999</v>
      </c>
    </row>
    <row r="205" spans="2:4" s="67" customFormat="1" x14ac:dyDescent="0.25">
      <c r="B205" s="57" t="s">
        <v>96</v>
      </c>
      <c r="C205" s="57">
        <v>1995</v>
      </c>
      <c r="D205" s="67">
        <v>0.156273527</v>
      </c>
    </row>
    <row r="206" spans="2:4" s="67" customFormat="1" x14ac:dyDescent="0.25">
      <c r="B206" s="57" t="s">
        <v>96</v>
      </c>
      <c r="C206" s="57">
        <v>1996</v>
      </c>
      <c r="D206" s="67">
        <v>0.15116215599999999</v>
      </c>
    </row>
    <row r="207" spans="2:4" s="67" customFormat="1" x14ac:dyDescent="0.25">
      <c r="B207" s="57" t="s">
        <v>96</v>
      </c>
      <c r="C207" s="57">
        <v>1997</v>
      </c>
      <c r="D207" s="67">
        <v>0.154341598</v>
      </c>
    </row>
    <row r="208" spans="2:4" s="67" customFormat="1" x14ac:dyDescent="0.25">
      <c r="B208" s="57" t="s">
        <v>96</v>
      </c>
      <c r="C208" s="57">
        <v>1998</v>
      </c>
      <c r="D208" s="67">
        <v>0.14492310999999999</v>
      </c>
    </row>
    <row r="209" spans="2:4" s="67" customFormat="1" x14ac:dyDescent="0.25">
      <c r="B209" s="57" t="s">
        <v>96</v>
      </c>
      <c r="C209" s="57">
        <v>1999</v>
      </c>
      <c r="D209" s="67">
        <v>0.14036453199999999</v>
      </c>
    </row>
    <row r="210" spans="2:4" s="67" customFormat="1" x14ac:dyDescent="0.25">
      <c r="B210" s="57" t="s">
        <v>96</v>
      </c>
      <c r="C210" s="57">
        <v>2000</v>
      </c>
      <c r="D210" s="67">
        <v>0.150817072</v>
      </c>
    </row>
    <row r="211" spans="2:4" s="67" customFormat="1" x14ac:dyDescent="0.25">
      <c r="B211" s="57" t="s">
        <v>96</v>
      </c>
      <c r="C211" s="57">
        <v>2001</v>
      </c>
      <c r="D211" s="67">
        <v>0.14367365400000001</v>
      </c>
    </row>
    <row r="212" spans="2:4" s="67" customFormat="1" x14ac:dyDescent="0.25">
      <c r="B212" s="57" t="s">
        <v>96</v>
      </c>
      <c r="C212" s="57">
        <v>2002</v>
      </c>
      <c r="D212" s="67">
        <v>0.101229836</v>
      </c>
    </row>
    <row r="213" spans="2:4" s="67" customFormat="1" x14ac:dyDescent="0.25">
      <c r="B213" s="57" t="s">
        <v>96</v>
      </c>
      <c r="C213" s="57">
        <v>2003</v>
      </c>
      <c r="D213" s="67">
        <v>8.0599408999999997E-2</v>
      </c>
    </row>
    <row r="214" spans="2:4" s="67" customFormat="1" x14ac:dyDescent="0.25">
      <c r="B214" s="57" t="s">
        <v>96</v>
      </c>
      <c r="C214" s="57">
        <v>2004</v>
      </c>
      <c r="D214" s="67">
        <v>6.9745643999999996E-2</v>
      </c>
    </row>
    <row r="215" spans="2:4" s="67" customFormat="1" x14ac:dyDescent="0.25">
      <c r="B215" s="57" t="s">
        <v>96</v>
      </c>
      <c r="C215" s="57">
        <v>2005</v>
      </c>
      <c r="D215" s="67">
        <v>8.4294511000000003E-2</v>
      </c>
    </row>
    <row r="216" spans="2:4" s="67" customFormat="1" x14ac:dyDescent="0.25">
      <c r="B216" s="57" t="s">
        <v>96</v>
      </c>
      <c r="C216" s="57">
        <v>2006</v>
      </c>
      <c r="D216" s="67">
        <v>0.10833475100000001</v>
      </c>
    </row>
    <row r="217" spans="2:4" s="67" customFormat="1" x14ac:dyDescent="0.25">
      <c r="B217" s="57" t="s">
        <v>96</v>
      </c>
      <c r="C217" s="57">
        <v>2008</v>
      </c>
      <c r="D217" s="67">
        <v>0.101727102</v>
      </c>
    </row>
    <row r="218" spans="2:4" s="67" customFormat="1" x14ac:dyDescent="0.25">
      <c r="B218" s="57" t="s">
        <v>96</v>
      </c>
      <c r="C218" s="57">
        <v>2009</v>
      </c>
      <c r="D218" s="67">
        <v>9.9095096999999993E-2</v>
      </c>
    </row>
    <row r="219" spans="2:4" s="67" customFormat="1" x14ac:dyDescent="0.25">
      <c r="B219" s="57" t="s">
        <v>96</v>
      </c>
      <c r="C219" s="57">
        <v>2010</v>
      </c>
      <c r="D219" s="67">
        <v>7.4967941999999996E-2</v>
      </c>
    </row>
    <row r="220" spans="2:4" s="67" customFormat="1" x14ac:dyDescent="0.25">
      <c r="B220" s="57" t="s">
        <v>96</v>
      </c>
      <c r="C220" s="57">
        <v>2011</v>
      </c>
      <c r="D220" s="67">
        <v>6.5878585000000003E-2</v>
      </c>
    </row>
    <row r="221" spans="2:4" s="67" customFormat="1" x14ac:dyDescent="0.25">
      <c r="B221" s="57" t="s">
        <v>96</v>
      </c>
      <c r="C221" s="57">
        <v>2012</v>
      </c>
      <c r="D221" s="67">
        <v>6.3918264000000002E-2</v>
      </c>
    </row>
    <row r="222" spans="2:4" s="67" customFormat="1" x14ac:dyDescent="0.25">
      <c r="B222" s="57" t="s">
        <v>96</v>
      </c>
      <c r="C222" s="57">
        <v>2013</v>
      </c>
      <c r="D222" s="67">
        <v>6.0984845000000003E-2</v>
      </c>
    </row>
    <row r="223" spans="2:4" s="67" customFormat="1" x14ac:dyDescent="0.25">
      <c r="B223" s="57" t="s">
        <v>96</v>
      </c>
      <c r="C223" s="57">
        <v>2014</v>
      </c>
      <c r="D223" s="67">
        <v>5.9148244000000003E-2</v>
      </c>
    </row>
    <row r="224" spans="2:4" s="67" customFormat="1" x14ac:dyDescent="0.25">
      <c r="B224" s="57" t="s">
        <v>96</v>
      </c>
      <c r="C224" s="57">
        <v>2015</v>
      </c>
      <c r="D224" s="67">
        <v>5.7749432000000003E-2</v>
      </c>
    </row>
    <row r="225" spans="2:4" s="67" customFormat="1" x14ac:dyDescent="0.25">
      <c r="B225" s="57" t="s">
        <v>96</v>
      </c>
      <c r="C225" s="57">
        <v>2016</v>
      </c>
      <c r="D225" s="67">
        <v>5.5611626999999997E-2</v>
      </c>
    </row>
    <row r="226" spans="2:4" s="67" customFormat="1" x14ac:dyDescent="0.25">
      <c r="B226" s="57" t="s">
        <v>94</v>
      </c>
      <c r="C226" s="57">
        <v>1987</v>
      </c>
      <c r="D226" s="67">
        <v>0.28065869399999999</v>
      </c>
    </row>
    <row r="227" spans="2:4" s="67" customFormat="1" x14ac:dyDescent="0.25">
      <c r="B227" s="57" t="s">
        <v>94</v>
      </c>
      <c r="C227" s="57">
        <v>1990</v>
      </c>
      <c r="D227" s="67">
        <v>0.23845228600000001</v>
      </c>
    </row>
    <row r="228" spans="2:4" s="67" customFormat="1" x14ac:dyDescent="0.25">
      <c r="B228" s="57" t="s">
        <v>94</v>
      </c>
      <c r="C228" s="57">
        <v>1991</v>
      </c>
      <c r="D228" s="67">
        <v>0.22524733899999999</v>
      </c>
    </row>
    <row r="229" spans="2:4" s="67" customFormat="1" x14ac:dyDescent="0.25">
      <c r="B229" s="57" t="s">
        <v>94</v>
      </c>
      <c r="C229" s="57">
        <v>1992</v>
      </c>
      <c r="D229" s="67">
        <v>0.22426015599999999</v>
      </c>
    </row>
    <row r="230" spans="2:4" s="67" customFormat="1" x14ac:dyDescent="0.25">
      <c r="B230" s="57" t="s">
        <v>94</v>
      </c>
      <c r="C230" s="57">
        <v>1993</v>
      </c>
      <c r="D230" s="67">
        <v>0.21809890100000001</v>
      </c>
    </row>
    <row r="231" spans="2:4" s="67" customFormat="1" x14ac:dyDescent="0.25">
      <c r="B231" s="57" t="s">
        <v>94</v>
      </c>
      <c r="C231" s="57">
        <v>1994</v>
      </c>
      <c r="D231" s="67">
        <v>0.16159542700000001</v>
      </c>
    </row>
    <row r="232" spans="2:4" s="67" customFormat="1" x14ac:dyDescent="0.25">
      <c r="B232" s="57" t="s">
        <v>94</v>
      </c>
      <c r="C232" s="57">
        <v>1995</v>
      </c>
      <c r="D232" s="67">
        <v>0.18953168400000001</v>
      </c>
    </row>
    <row r="233" spans="2:4" s="67" customFormat="1" x14ac:dyDescent="0.25">
      <c r="B233" s="57" t="s">
        <v>94</v>
      </c>
      <c r="C233" s="57">
        <v>1996</v>
      </c>
      <c r="D233" s="67">
        <v>0.17197506500000001</v>
      </c>
    </row>
    <row r="234" spans="2:4" s="67" customFormat="1" x14ac:dyDescent="0.25">
      <c r="B234" s="57" t="s">
        <v>94</v>
      </c>
      <c r="C234" s="57">
        <v>1997</v>
      </c>
      <c r="D234" s="67">
        <v>0.170379009</v>
      </c>
    </row>
    <row r="235" spans="2:4" s="67" customFormat="1" x14ac:dyDescent="0.25">
      <c r="B235" s="57" t="s">
        <v>94</v>
      </c>
      <c r="C235" s="57">
        <v>1998</v>
      </c>
      <c r="D235" s="67">
        <v>0.160650666</v>
      </c>
    </row>
    <row r="236" spans="2:4" s="67" customFormat="1" x14ac:dyDescent="0.25">
      <c r="B236" s="57" t="s">
        <v>94</v>
      </c>
      <c r="C236" s="57">
        <v>1999</v>
      </c>
      <c r="D236" s="67">
        <v>0.15650719299999999</v>
      </c>
    </row>
    <row r="237" spans="2:4" s="67" customFormat="1" x14ac:dyDescent="0.25">
      <c r="B237" s="57" t="s">
        <v>94</v>
      </c>
      <c r="C237" s="57">
        <v>2000</v>
      </c>
      <c r="D237" s="67">
        <v>0.155402436</v>
      </c>
    </row>
    <row r="238" spans="2:4" s="67" customFormat="1" x14ac:dyDescent="0.25">
      <c r="B238" s="57" t="s">
        <v>94</v>
      </c>
      <c r="C238" s="57">
        <v>2001</v>
      </c>
      <c r="D238" s="67">
        <v>0.16325848400000001</v>
      </c>
    </row>
    <row r="239" spans="2:4" s="67" customFormat="1" x14ac:dyDescent="0.25">
      <c r="B239" s="57" t="s">
        <v>94</v>
      </c>
      <c r="C239" s="57">
        <v>2002</v>
      </c>
      <c r="D239" s="67">
        <v>0.127101617</v>
      </c>
    </row>
    <row r="240" spans="2:4" s="67" customFormat="1" x14ac:dyDescent="0.25">
      <c r="B240" s="57" t="s">
        <v>94</v>
      </c>
      <c r="C240" s="57">
        <v>2003</v>
      </c>
      <c r="D240" s="67">
        <v>0.11642662099999999</v>
      </c>
    </row>
    <row r="241" spans="2:4" s="67" customFormat="1" x14ac:dyDescent="0.25">
      <c r="B241" s="57" t="s">
        <v>94</v>
      </c>
      <c r="C241" s="57">
        <v>2004</v>
      </c>
      <c r="D241" s="67">
        <v>0.11586687800000001</v>
      </c>
    </row>
    <row r="242" spans="2:4" s="67" customFormat="1" x14ac:dyDescent="0.25">
      <c r="B242" s="57" t="s">
        <v>94</v>
      </c>
      <c r="C242" s="57">
        <v>2005</v>
      </c>
      <c r="D242" s="67">
        <v>0.120111599</v>
      </c>
    </row>
    <row r="243" spans="2:4" s="67" customFormat="1" x14ac:dyDescent="0.25">
      <c r="B243" s="57" t="s">
        <v>94</v>
      </c>
      <c r="C243" s="57">
        <v>2006</v>
      </c>
      <c r="D243" s="67">
        <v>0.12301904900000001</v>
      </c>
    </row>
    <row r="244" spans="2:4" s="67" customFormat="1" x14ac:dyDescent="0.25">
      <c r="B244" s="57" t="s">
        <v>94</v>
      </c>
      <c r="C244" s="57">
        <v>2007</v>
      </c>
      <c r="D244" s="67">
        <v>0.113776348</v>
      </c>
    </row>
    <row r="245" spans="2:4" s="67" customFormat="1" x14ac:dyDescent="0.25">
      <c r="B245" s="57" t="s">
        <v>94</v>
      </c>
      <c r="C245" s="57">
        <v>2008</v>
      </c>
      <c r="D245" s="67">
        <v>0.12659826699999999</v>
      </c>
    </row>
    <row r="246" spans="2:4" s="67" customFormat="1" x14ac:dyDescent="0.25">
      <c r="B246" s="57" t="s">
        <v>94</v>
      </c>
      <c r="C246" s="57">
        <v>2009</v>
      </c>
      <c r="D246" s="67">
        <v>0.11081545900000001</v>
      </c>
    </row>
    <row r="247" spans="2:4" s="67" customFormat="1" x14ac:dyDescent="0.25">
      <c r="B247" s="57" t="s">
        <v>94</v>
      </c>
      <c r="C247" s="57">
        <v>2010</v>
      </c>
      <c r="D247" s="67">
        <v>0.112246792</v>
      </c>
    </row>
    <row r="248" spans="2:4" s="67" customFormat="1" x14ac:dyDescent="0.25">
      <c r="B248" s="57" t="s">
        <v>94</v>
      </c>
      <c r="C248" s="57">
        <v>2011</v>
      </c>
      <c r="D248" s="67">
        <v>0.102015627</v>
      </c>
    </row>
    <row r="249" spans="2:4" s="67" customFormat="1" x14ac:dyDescent="0.25">
      <c r="B249" s="57" t="s">
        <v>94</v>
      </c>
      <c r="C249" s="57">
        <v>2012</v>
      </c>
      <c r="D249" s="67">
        <v>9.2608256E-2</v>
      </c>
    </row>
    <row r="250" spans="2:4" s="67" customFormat="1" x14ac:dyDescent="0.25">
      <c r="B250" s="57" t="s">
        <v>94</v>
      </c>
      <c r="C250" s="57">
        <v>2013</v>
      </c>
      <c r="D250" s="67">
        <v>9.1159693E-2</v>
      </c>
    </row>
    <row r="251" spans="2:4" s="67" customFormat="1" x14ac:dyDescent="0.25">
      <c r="B251" s="57" t="s">
        <v>94</v>
      </c>
      <c r="C251" s="57">
        <v>2014</v>
      </c>
      <c r="D251" s="67">
        <v>8.5809607999999996E-2</v>
      </c>
    </row>
    <row r="252" spans="2:4" s="67" customFormat="1" x14ac:dyDescent="0.25">
      <c r="B252" s="57" t="s">
        <v>94</v>
      </c>
      <c r="C252" s="57">
        <v>2015</v>
      </c>
      <c r="D252" s="67">
        <v>8.1223483999999999E-2</v>
      </c>
    </row>
    <row r="253" spans="2:4" s="67" customFormat="1" x14ac:dyDescent="0.25">
      <c r="B253" s="57" t="s">
        <v>94</v>
      </c>
      <c r="C253" s="57">
        <v>2016</v>
      </c>
      <c r="D253" s="67">
        <v>7.7874096000000004E-2</v>
      </c>
    </row>
    <row r="254" spans="2:4" s="67" customFormat="1" x14ac:dyDescent="0.25">
      <c r="B254" s="57" t="s">
        <v>25</v>
      </c>
      <c r="C254" s="57">
        <v>1996</v>
      </c>
      <c r="D254" s="67">
        <v>0.199507036</v>
      </c>
    </row>
    <row r="255" spans="2:4" s="67" customFormat="1" x14ac:dyDescent="0.25">
      <c r="B255" s="57" t="s">
        <v>25</v>
      </c>
      <c r="C255" s="57">
        <v>1997</v>
      </c>
      <c r="D255" s="67">
        <v>0.199507036</v>
      </c>
    </row>
    <row r="256" spans="2:4" s="67" customFormat="1" x14ac:dyDescent="0.25">
      <c r="B256" s="57" t="s">
        <v>25</v>
      </c>
      <c r="C256" s="57">
        <v>1998</v>
      </c>
      <c r="D256" s="67">
        <v>0.16792301200000001</v>
      </c>
    </row>
    <row r="257" spans="2:4" s="67" customFormat="1" x14ac:dyDescent="0.25">
      <c r="B257" s="57" t="s">
        <v>25</v>
      </c>
      <c r="C257" s="57">
        <v>1999</v>
      </c>
      <c r="D257" s="67">
        <v>0.16203097599999999</v>
      </c>
    </row>
    <row r="258" spans="2:4" s="67" customFormat="1" x14ac:dyDescent="0.25">
      <c r="B258" s="57" t="s">
        <v>25</v>
      </c>
      <c r="C258" s="57">
        <v>2000</v>
      </c>
      <c r="D258" s="67">
        <v>0.14693263500000001</v>
      </c>
    </row>
    <row r="259" spans="2:4" s="67" customFormat="1" x14ac:dyDescent="0.25">
      <c r="B259" s="57" t="s">
        <v>25</v>
      </c>
      <c r="C259" s="57">
        <v>2001</v>
      </c>
      <c r="D259" s="67">
        <v>0.121683342</v>
      </c>
    </row>
    <row r="260" spans="2:4" s="67" customFormat="1" x14ac:dyDescent="0.25">
      <c r="B260" s="57" t="s">
        <v>25</v>
      </c>
      <c r="C260" s="57">
        <v>2002</v>
      </c>
      <c r="D260" s="67">
        <v>0.13643744699999999</v>
      </c>
    </row>
    <row r="261" spans="2:4" s="67" customFormat="1" x14ac:dyDescent="0.25">
      <c r="B261" s="57" t="s">
        <v>25</v>
      </c>
      <c r="C261" s="57">
        <v>2003</v>
      </c>
      <c r="D261" s="67">
        <v>9.8039551000000003E-2</v>
      </c>
    </row>
    <row r="262" spans="2:4" s="67" customFormat="1" x14ac:dyDescent="0.25">
      <c r="B262" s="57" t="s">
        <v>25</v>
      </c>
      <c r="C262" s="57">
        <v>2004</v>
      </c>
      <c r="D262" s="67">
        <v>9.5329604999999998E-2</v>
      </c>
    </row>
    <row r="263" spans="2:4" s="67" customFormat="1" x14ac:dyDescent="0.25">
      <c r="B263" s="57" t="s">
        <v>25</v>
      </c>
      <c r="C263" s="57">
        <v>2005</v>
      </c>
      <c r="D263" s="67">
        <v>0.10018888300000001</v>
      </c>
    </row>
    <row r="264" spans="2:4" s="67" customFormat="1" x14ac:dyDescent="0.25">
      <c r="B264" s="57" t="s">
        <v>25</v>
      </c>
      <c r="C264" s="57">
        <v>2006</v>
      </c>
      <c r="D264" s="67">
        <v>9.6473700999999995E-2</v>
      </c>
    </row>
    <row r="265" spans="2:4" s="67" customFormat="1" x14ac:dyDescent="0.25">
      <c r="B265" s="57" t="s">
        <v>25</v>
      </c>
      <c r="C265" s="57">
        <v>2007</v>
      </c>
      <c r="D265" s="67">
        <v>7.9150012000000006E-2</v>
      </c>
    </row>
    <row r="266" spans="2:4" s="67" customFormat="1" x14ac:dyDescent="0.25">
      <c r="B266" s="57" t="s">
        <v>25</v>
      </c>
      <c r="C266" s="57">
        <v>2008</v>
      </c>
      <c r="D266" s="67">
        <v>7.5834279000000004E-2</v>
      </c>
    </row>
    <row r="267" spans="2:4" s="67" customFormat="1" x14ac:dyDescent="0.25">
      <c r="B267" s="57" t="s">
        <v>25</v>
      </c>
      <c r="C267" s="57">
        <v>2009</v>
      </c>
      <c r="D267" s="67">
        <v>8.6290279999999997E-2</v>
      </c>
    </row>
    <row r="268" spans="2:4" s="67" customFormat="1" x14ac:dyDescent="0.25">
      <c r="B268" s="57" t="s">
        <v>25</v>
      </c>
      <c r="C268" s="57">
        <v>2010</v>
      </c>
      <c r="D268" s="67">
        <v>6.9925304999999993E-2</v>
      </c>
    </row>
    <row r="269" spans="2:4" s="67" customFormat="1" x14ac:dyDescent="0.25">
      <c r="B269" s="57" t="s">
        <v>25</v>
      </c>
      <c r="C269" s="57">
        <v>2011</v>
      </c>
      <c r="D269" s="67">
        <v>6.2184739000000003E-2</v>
      </c>
    </row>
    <row r="270" spans="2:4" s="67" customFormat="1" x14ac:dyDescent="0.25">
      <c r="B270" s="57" t="s">
        <v>25</v>
      </c>
      <c r="C270" s="57">
        <v>2012</v>
      </c>
      <c r="D270" s="67">
        <v>6.3204611999999993E-2</v>
      </c>
    </row>
    <row r="271" spans="2:4" s="67" customFormat="1" x14ac:dyDescent="0.25">
      <c r="B271" s="57" t="s">
        <v>25</v>
      </c>
      <c r="C271" s="57">
        <v>2013</v>
      </c>
      <c r="D271" s="67">
        <v>6.1323663E-2</v>
      </c>
    </row>
    <row r="272" spans="2:4" s="67" customFormat="1" x14ac:dyDescent="0.25">
      <c r="B272" s="57" t="s">
        <v>25</v>
      </c>
      <c r="C272" s="57">
        <v>2014</v>
      </c>
      <c r="D272" s="67">
        <v>6.0811942000000001E-2</v>
      </c>
    </row>
    <row r="273" spans="2:4" s="67" customFormat="1" x14ac:dyDescent="0.25">
      <c r="B273" s="57" t="s">
        <v>25</v>
      </c>
      <c r="C273" s="57">
        <v>2015</v>
      </c>
      <c r="D273" s="67">
        <v>5.8758856999999998E-2</v>
      </c>
    </row>
    <row r="274" spans="2:4" s="67" customFormat="1" x14ac:dyDescent="0.25">
      <c r="B274" s="57" t="s">
        <v>25</v>
      </c>
      <c r="C274" s="57">
        <v>2016</v>
      </c>
      <c r="D274" s="67">
        <v>5.6909126999999997E-2</v>
      </c>
    </row>
    <row r="275" spans="2:4" s="67" customFormat="1" x14ac:dyDescent="0.25">
      <c r="B275" s="57" t="s">
        <v>97</v>
      </c>
      <c r="C275" s="57">
        <v>1990</v>
      </c>
      <c r="D275" s="67">
        <v>0.22489019099999999</v>
      </c>
    </row>
    <row r="276" spans="2:4" s="67" customFormat="1" x14ac:dyDescent="0.25">
      <c r="B276" s="57" t="s">
        <v>97</v>
      </c>
      <c r="C276" s="57">
        <v>1992</v>
      </c>
      <c r="D276" s="67">
        <v>0.19332231799999999</v>
      </c>
    </row>
    <row r="277" spans="2:4" s="67" customFormat="1" x14ac:dyDescent="0.25">
      <c r="B277" s="57" t="s">
        <v>97</v>
      </c>
      <c r="C277" s="57">
        <v>1993</v>
      </c>
      <c r="D277" s="67">
        <v>0.17129185299999999</v>
      </c>
    </row>
    <row r="278" spans="2:4" s="67" customFormat="1" x14ac:dyDescent="0.25">
      <c r="B278" s="57" t="s">
        <v>97</v>
      </c>
      <c r="C278" s="57">
        <v>1994</v>
      </c>
      <c r="D278" s="67">
        <v>0.14759867400000001</v>
      </c>
    </row>
    <row r="279" spans="2:4" s="67" customFormat="1" x14ac:dyDescent="0.25">
      <c r="B279" s="57" t="s">
        <v>97</v>
      </c>
      <c r="C279" s="57">
        <v>1996</v>
      </c>
      <c r="D279" s="67">
        <v>0.15210416399999999</v>
      </c>
    </row>
    <row r="280" spans="2:4" s="67" customFormat="1" x14ac:dyDescent="0.25">
      <c r="B280" s="57" t="s">
        <v>97</v>
      </c>
      <c r="C280" s="57">
        <v>1999</v>
      </c>
      <c r="D280" s="67">
        <v>0.139935843</v>
      </c>
    </row>
    <row r="281" spans="2:4" s="67" customFormat="1" x14ac:dyDescent="0.25">
      <c r="B281" s="57" t="s">
        <v>97</v>
      </c>
      <c r="C281" s="57">
        <v>2000</v>
      </c>
      <c r="D281" s="67">
        <v>0.114492963</v>
      </c>
    </row>
    <row r="282" spans="2:4" s="67" customFormat="1" x14ac:dyDescent="0.25">
      <c r="B282" s="57" t="s">
        <v>97</v>
      </c>
      <c r="C282" s="57">
        <v>2001</v>
      </c>
      <c r="D282" s="67">
        <v>8.4590942000000002E-2</v>
      </c>
    </row>
    <row r="283" spans="2:4" s="67" customFormat="1" x14ac:dyDescent="0.25">
      <c r="B283" s="57" t="s">
        <v>97</v>
      </c>
      <c r="C283" s="57">
        <v>2002</v>
      </c>
      <c r="D283" s="67">
        <v>8.3219566999999994E-2</v>
      </c>
    </row>
    <row r="284" spans="2:4" s="67" customFormat="1" x14ac:dyDescent="0.25">
      <c r="B284" s="57" t="s">
        <v>97</v>
      </c>
      <c r="C284" s="57">
        <v>2003</v>
      </c>
      <c r="D284" s="67">
        <v>8.0058747999999999E-2</v>
      </c>
    </row>
    <row r="285" spans="2:4" s="67" customFormat="1" x14ac:dyDescent="0.25">
      <c r="B285" s="57" t="s">
        <v>97</v>
      </c>
      <c r="C285" s="57">
        <v>2004</v>
      </c>
      <c r="D285" s="67">
        <v>7.9021652999999997E-2</v>
      </c>
    </row>
    <row r="286" spans="2:4" s="67" customFormat="1" x14ac:dyDescent="0.25">
      <c r="B286" s="57" t="s">
        <v>97</v>
      </c>
      <c r="C286" s="57">
        <v>2005</v>
      </c>
      <c r="D286" s="67">
        <v>7.1307144000000003E-2</v>
      </c>
    </row>
    <row r="287" spans="2:4" s="67" customFormat="1" x14ac:dyDescent="0.25">
      <c r="B287" s="57" t="s">
        <v>97</v>
      </c>
      <c r="C287" s="57">
        <v>2006</v>
      </c>
      <c r="D287" s="67">
        <v>8.0303070000000004E-2</v>
      </c>
    </row>
    <row r="288" spans="2:4" s="67" customFormat="1" x14ac:dyDescent="0.25">
      <c r="B288" s="57" t="s">
        <v>97</v>
      </c>
      <c r="C288" s="57">
        <v>2007</v>
      </c>
      <c r="D288" s="67">
        <v>9.1163955000000005E-2</v>
      </c>
    </row>
    <row r="289" spans="2:4" s="67" customFormat="1" x14ac:dyDescent="0.25">
      <c r="B289" s="57" t="s">
        <v>97</v>
      </c>
      <c r="C289" s="57">
        <v>2008</v>
      </c>
      <c r="D289" s="67">
        <v>8.4810398999999995E-2</v>
      </c>
    </row>
    <row r="290" spans="2:4" s="67" customFormat="1" x14ac:dyDescent="0.25">
      <c r="B290" s="57" t="s">
        <v>97</v>
      </c>
      <c r="C290" s="57">
        <v>2009</v>
      </c>
      <c r="D290" s="67">
        <v>9.3677922999999996E-2</v>
      </c>
    </row>
    <row r="291" spans="2:4" s="67" customFormat="1" x14ac:dyDescent="0.25">
      <c r="B291" s="57" t="s">
        <v>97</v>
      </c>
      <c r="C291" s="57">
        <v>2010</v>
      </c>
      <c r="D291" s="67">
        <v>9.9639757999999995E-2</v>
      </c>
    </row>
    <row r="292" spans="2:4" s="67" customFormat="1" x14ac:dyDescent="0.25">
      <c r="B292" s="57" t="s">
        <v>97</v>
      </c>
      <c r="C292" s="57">
        <v>2011</v>
      </c>
      <c r="D292" s="67">
        <v>8.1904355999999998E-2</v>
      </c>
    </row>
    <row r="293" spans="2:4" s="67" customFormat="1" x14ac:dyDescent="0.25">
      <c r="B293" s="57" t="s">
        <v>97</v>
      </c>
      <c r="C293" s="57">
        <v>2012</v>
      </c>
      <c r="D293" s="67">
        <v>9.6456989000000007E-2</v>
      </c>
    </row>
    <row r="294" spans="2:4" s="67" customFormat="1" x14ac:dyDescent="0.25">
      <c r="B294" s="57" t="s">
        <v>97</v>
      </c>
      <c r="C294" s="57">
        <v>2013</v>
      </c>
      <c r="D294" s="67">
        <v>9.1056271999999994E-2</v>
      </c>
    </row>
    <row r="295" spans="2:4" s="67" customFormat="1" x14ac:dyDescent="0.25">
      <c r="B295" s="57" t="s">
        <v>97</v>
      </c>
      <c r="C295" s="57">
        <v>2014</v>
      </c>
      <c r="D295" s="67">
        <v>8.9161814000000006E-2</v>
      </c>
    </row>
    <row r="296" spans="2:4" s="67" customFormat="1" x14ac:dyDescent="0.25">
      <c r="B296" s="57" t="s">
        <v>97</v>
      </c>
      <c r="C296" s="57">
        <v>2015</v>
      </c>
      <c r="D296" s="67">
        <v>7.9585993999999993E-2</v>
      </c>
    </row>
    <row r="297" spans="2:4" s="67" customFormat="1" x14ac:dyDescent="0.25">
      <c r="B297" s="57" t="s">
        <v>97</v>
      </c>
      <c r="C297" s="57">
        <v>2016</v>
      </c>
      <c r="D297" s="67">
        <v>7.2900480000000004E-2</v>
      </c>
    </row>
    <row r="298" spans="2:4" s="67" customFormat="1" x14ac:dyDescent="0.25">
      <c r="B298" s="57" t="s">
        <v>29</v>
      </c>
      <c r="C298" s="57">
        <v>2001</v>
      </c>
      <c r="D298" s="67">
        <v>0.14286536999999999</v>
      </c>
    </row>
    <row r="299" spans="2:4" s="67" customFormat="1" x14ac:dyDescent="0.25">
      <c r="B299" s="57" t="s">
        <v>29</v>
      </c>
      <c r="C299" s="57">
        <v>2003</v>
      </c>
      <c r="D299" s="67">
        <v>0.13743013700000001</v>
      </c>
    </row>
    <row r="300" spans="2:4" s="67" customFormat="1" x14ac:dyDescent="0.25">
      <c r="B300" s="57" t="s">
        <v>29</v>
      </c>
      <c r="C300" s="57">
        <v>2005</v>
      </c>
      <c r="D300" s="67">
        <v>0.128422605</v>
      </c>
    </row>
    <row r="301" spans="2:4" s="67" customFormat="1" x14ac:dyDescent="0.25">
      <c r="B301" s="57" t="s">
        <v>29</v>
      </c>
      <c r="C301" s="57">
        <v>2006</v>
      </c>
      <c r="D301" s="67">
        <v>0.105407878</v>
      </c>
    </row>
    <row r="302" spans="2:4" s="67" customFormat="1" x14ac:dyDescent="0.25">
      <c r="B302" s="57" t="s">
        <v>29</v>
      </c>
      <c r="C302" s="57">
        <v>2007</v>
      </c>
      <c r="D302" s="67">
        <v>9.9791335999999994E-2</v>
      </c>
    </row>
    <row r="303" spans="2:4" s="67" customFormat="1" x14ac:dyDescent="0.25">
      <c r="B303" s="57" t="s">
        <v>29</v>
      </c>
      <c r="C303" s="57">
        <v>2008</v>
      </c>
      <c r="D303" s="67">
        <v>8.4345117999999997E-2</v>
      </c>
    </row>
    <row r="304" spans="2:4" s="67" customFormat="1" x14ac:dyDescent="0.25">
      <c r="B304" s="57" t="s">
        <v>29</v>
      </c>
      <c r="C304" s="57">
        <v>2009</v>
      </c>
      <c r="D304" s="67">
        <v>0.114186735</v>
      </c>
    </row>
    <row r="305" spans="2:4" s="67" customFormat="1" x14ac:dyDescent="0.25">
      <c r="B305" s="57" t="s">
        <v>29</v>
      </c>
      <c r="C305" s="57">
        <v>2010</v>
      </c>
      <c r="D305" s="67">
        <v>0.10144001699999999</v>
      </c>
    </row>
    <row r="306" spans="2:4" s="67" customFormat="1" x14ac:dyDescent="0.25">
      <c r="B306" s="57" t="s">
        <v>29</v>
      </c>
      <c r="C306" s="57">
        <v>2011</v>
      </c>
      <c r="D306" s="67">
        <v>7.8576064000000001E-2</v>
      </c>
    </row>
    <row r="307" spans="2:4" s="67" customFormat="1" x14ac:dyDescent="0.25">
      <c r="B307" s="57" t="s">
        <v>29</v>
      </c>
      <c r="C307" s="57">
        <v>2012</v>
      </c>
      <c r="D307" s="67">
        <v>8.2046372000000006E-2</v>
      </c>
    </row>
    <row r="308" spans="2:4" s="67" customFormat="1" x14ac:dyDescent="0.25">
      <c r="B308" s="57" t="s">
        <v>29</v>
      </c>
      <c r="C308" s="57">
        <v>2013</v>
      </c>
      <c r="D308" s="67">
        <v>8.0901322999999997E-2</v>
      </c>
    </row>
    <row r="309" spans="2:4" s="67" customFormat="1" x14ac:dyDescent="0.25">
      <c r="B309" s="57" t="s">
        <v>29</v>
      </c>
      <c r="C309" s="57">
        <v>2014</v>
      </c>
      <c r="D309" s="67">
        <v>6.4881693000000004E-2</v>
      </c>
    </row>
    <row r="310" spans="2:4" s="67" customFormat="1" x14ac:dyDescent="0.25">
      <c r="B310" s="57" t="s">
        <v>29</v>
      </c>
      <c r="C310" s="57">
        <v>2015</v>
      </c>
      <c r="D310" s="67">
        <v>5.3763452000000003E-2</v>
      </c>
    </row>
    <row r="311" spans="2:4" s="67" customFormat="1" x14ac:dyDescent="0.25">
      <c r="B311" s="57" t="s">
        <v>29</v>
      </c>
      <c r="C311" s="57">
        <v>2016</v>
      </c>
      <c r="D311" s="67">
        <v>6.1466598999999997E-2</v>
      </c>
    </row>
    <row r="314" spans="2:4" x14ac:dyDescent="0.25">
      <c r="B314" s="57" t="s">
        <v>579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77"/>
  <sheetViews>
    <sheetView showGridLines="0" zoomScale="55" zoomScaleNormal="55" workbookViewId="0">
      <selection sqref="A1:XFD2"/>
    </sheetView>
  </sheetViews>
  <sheetFormatPr defaultColWidth="8.88671875" defaultRowHeight="13.8" x14ac:dyDescent="0.25"/>
  <cols>
    <col min="1" max="3" width="8.88671875" style="57"/>
    <col min="4" max="4" width="13.88671875" style="57" bestFit="1" customWidth="1"/>
    <col min="5" max="16384" width="8.88671875" style="57"/>
  </cols>
  <sheetData>
    <row r="3" spans="2:5" x14ac:dyDescent="0.25">
      <c r="B3" s="57" t="s">
        <v>188</v>
      </c>
    </row>
    <row r="7" spans="2:5" x14ac:dyDescent="0.25">
      <c r="B7" s="57" t="s">
        <v>3</v>
      </c>
      <c r="C7" s="57" t="s">
        <v>48</v>
      </c>
      <c r="D7" s="57" t="s">
        <v>49</v>
      </c>
      <c r="E7" s="57" t="s">
        <v>2</v>
      </c>
    </row>
    <row r="8" spans="2:5" x14ac:dyDescent="0.25">
      <c r="B8" s="57" t="s">
        <v>5</v>
      </c>
      <c r="C8" s="57" t="s">
        <v>25</v>
      </c>
      <c r="D8" s="67">
        <v>5.1409999999999997E-2</v>
      </c>
      <c r="E8" s="57">
        <v>2016</v>
      </c>
    </row>
    <row r="9" spans="2:5" x14ac:dyDescent="0.25">
      <c r="B9" s="57" t="s">
        <v>5</v>
      </c>
      <c r="C9" s="57" t="s">
        <v>25</v>
      </c>
      <c r="D9" s="67">
        <v>4.7190000000000003E-2</v>
      </c>
      <c r="E9" s="57">
        <v>2010</v>
      </c>
    </row>
    <row r="10" spans="2:5" x14ac:dyDescent="0.25">
      <c r="B10" s="57" t="s">
        <v>6</v>
      </c>
      <c r="C10" s="57" t="s">
        <v>25</v>
      </c>
      <c r="D10" s="67">
        <f>0.02156+D8</f>
        <v>7.2969999999999993E-2</v>
      </c>
      <c r="E10" s="57">
        <v>2016</v>
      </c>
    </row>
    <row r="11" spans="2:5" x14ac:dyDescent="0.25">
      <c r="B11" s="57" t="s">
        <v>6</v>
      </c>
      <c r="C11" s="57" t="s">
        <v>25</v>
      </c>
      <c r="D11" s="67">
        <f>0.04773+D9</f>
        <v>9.4920000000000004E-2</v>
      </c>
      <c r="E11" s="57">
        <v>2010</v>
      </c>
    </row>
    <row r="12" spans="2:5" x14ac:dyDescent="0.25">
      <c r="B12" s="57" t="s">
        <v>5</v>
      </c>
      <c r="C12" s="57" t="s">
        <v>27</v>
      </c>
      <c r="D12" s="67">
        <v>6.1019999999999998E-2</v>
      </c>
      <c r="E12" s="57">
        <v>2016</v>
      </c>
    </row>
    <row r="13" spans="2:5" x14ac:dyDescent="0.25">
      <c r="B13" s="57" t="s">
        <v>5</v>
      </c>
      <c r="C13" s="57" t="s">
        <v>27</v>
      </c>
      <c r="D13" s="67">
        <v>4.6800000000000001E-2</v>
      </c>
      <c r="E13" s="57">
        <v>2010</v>
      </c>
    </row>
    <row r="14" spans="2:5" x14ac:dyDescent="0.25">
      <c r="B14" s="57" t="s">
        <v>6</v>
      </c>
      <c r="C14" s="57" t="s">
        <v>27</v>
      </c>
      <c r="D14" s="67">
        <f>0.02443+D12</f>
        <v>8.5449999999999998E-2</v>
      </c>
      <c r="E14" s="57">
        <v>2016</v>
      </c>
    </row>
    <row r="15" spans="2:5" x14ac:dyDescent="0.25">
      <c r="B15" s="57" t="s">
        <v>6</v>
      </c>
      <c r="C15" s="57" t="s">
        <v>27</v>
      </c>
      <c r="D15" s="67">
        <f>0.06563+D13</f>
        <v>0.11243</v>
      </c>
      <c r="E15" s="57">
        <v>2010</v>
      </c>
    </row>
    <row r="16" spans="2:5" x14ac:dyDescent="0.25">
      <c r="B16" s="57" t="s">
        <v>5</v>
      </c>
      <c r="C16" s="57" t="s">
        <v>29</v>
      </c>
      <c r="D16" s="67">
        <v>3.3500000000000002E-2</v>
      </c>
      <c r="E16" s="57">
        <v>2016</v>
      </c>
    </row>
    <row r="17" spans="2:5" x14ac:dyDescent="0.25">
      <c r="B17" s="57" t="s">
        <v>5</v>
      </c>
      <c r="C17" s="57" t="s">
        <v>29</v>
      </c>
      <c r="D17" s="67">
        <v>7.5300000000000006E-2</v>
      </c>
      <c r="E17" s="57">
        <v>2010</v>
      </c>
    </row>
    <row r="18" spans="2:5" x14ac:dyDescent="0.25">
      <c r="B18" s="57" t="s">
        <v>6</v>
      </c>
      <c r="C18" s="57" t="s">
        <v>29</v>
      </c>
      <c r="D18" s="67">
        <f>0.05672+D16</f>
        <v>9.0219999999999995E-2</v>
      </c>
      <c r="E18" s="57">
        <v>2016</v>
      </c>
    </row>
    <row r="19" spans="2:5" x14ac:dyDescent="0.25">
      <c r="B19" s="57" t="s">
        <v>6</v>
      </c>
      <c r="C19" s="57" t="s">
        <v>29</v>
      </c>
      <c r="D19" s="67">
        <f>0.037+D17</f>
        <v>0.11230000000000001</v>
      </c>
      <c r="E19" s="57">
        <v>2010</v>
      </c>
    </row>
    <row r="20" spans="2:5" x14ac:dyDescent="0.25">
      <c r="B20" s="57" t="s">
        <v>5</v>
      </c>
      <c r="C20" s="57" t="s">
        <v>47</v>
      </c>
      <c r="D20" s="67">
        <v>5.3650000000000003E-2</v>
      </c>
      <c r="E20" s="57">
        <v>2016</v>
      </c>
    </row>
    <row r="21" spans="2:5" x14ac:dyDescent="0.25">
      <c r="B21" s="57" t="s">
        <v>5</v>
      </c>
      <c r="C21" s="57" t="s">
        <v>47</v>
      </c>
      <c r="D21" s="67">
        <v>5.7099999999999998E-2</v>
      </c>
      <c r="E21" s="57">
        <v>2010</v>
      </c>
    </row>
    <row r="22" spans="2:5" x14ac:dyDescent="0.25">
      <c r="B22" s="57" t="s">
        <v>6</v>
      </c>
      <c r="C22" s="57" t="s">
        <v>47</v>
      </c>
      <c r="D22" s="67">
        <f>0.08233+D20</f>
        <v>0.13597999999999999</v>
      </c>
      <c r="E22" s="57">
        <v>2016</v>
      </c>
    </row>
    <row r="23" spans="2:5" x14ac:dyDescent="0.25">
      <c r="B23" s="57" t="s">
        <v>6</v>
      </c>
      <c r="C23" s="57" t="s">
        <v>47</v>
      </c>
      <c r="D23" s="67">
        <f>0.0549+D21</f>
        <v>0.11199999999999999</v>
      </c>
      <c r="E23" s="57">
        <v>2010</v>
      </c>
    </row>
    <row r="24" spans="2:5" x14ac:dyDescent="0.25">
      <c r="B24" s="57" t="s">
        <v>5</v>
      </c>
      <c r="C24" s="57" t="s">
        <v>127</v>
      </c>
      <c r="D24" s="67">
        <v>6.3229999999999995E-2</v>
      </c>
      <c r="E24" s="57">
        <v>2016</v>
      </c>
    </row>
    <row r="25" spans="2:5" x14ac:dyDescent="0.25">
      <c r="B25" s="57" t="s">
        <v>5</v>
      </c>
      <c r="C25" s="57" t="s">
        <v>127</v>
      </c>
      <c r="D25" s="67">
        <v>8.4559999999999996E-2</v>
      </c>
      <c r="E25" s="57">
        <v>2010</v>
      </c>
    </row>
    <row r="26" spans="2:5" x14ac:dyDescent="0.25">
      <c r="B26" s="57" t="s">
        <v>6</v>
      </c>
      <c r="C26" s="57" t="s">
        <v>127</v>
      </c>
      <c r="D26" s="67">
        <f>0.08205+D24</f>
        <v>0.14527999999999999</v>
      </c>
      <c r="E26" s="57">
        <v>2016</v>
      </c>
    </row>
    <row r="27" spans="2:5" x14ac:dyDescent="0.25">
      <c r="B27" s="57" t="s">
        <v>6</v>
      </c>
      <c r="C27" s="57" t="s">
        <v>127</v>
      </c>
      <c r="D27" s="67">
        <f>0.03637+D25</f>
        <v>0.12093</v>
      </c>
      <c r="E27" s="57">
        <v>2010</v>
      </c>
    </row>
    <row r="28" spans="2:5" x14ac:dyDescent="0.25">
      <c r="B28" s="57" t="s">
        <v>5</v>
      </c>
      <c r="C28" s="57" t="s">
        <v>36</v>
      </c>
      <c r="D28" s="67">
        <v>5.9520000000000003E-2</v>
      </c>
      <c r="E28" s="57">
        <v>2016</v>
      </c>
    </row>
    <row r="29" spans="2:5" x14ac:dyDescent="0.25">
      <c r="B29" s="57" t="s">
        <v>5</v>
      </c>
      <c r="C29" s="57" t="s">
        <v>36</v>
      </c>
      <c r="D29" s="67">
        <v>7.5200000000000003E-2</v>
      </c>
      <c r="E29" s="57">
        <v>2010</v>
      </c>
    </row>
    <row r="30" spans="2:5" x14ac:dyDescent="0.25">
      <c r="B30" s="57" t="s">
        <v>6</v>
      </c>
      <c r="C30" s="57" t="s">
        <v>36</v>
      </c>
      <c r="D30" s="67">
        <f>0.08668+D28</f>
        <v>0.1462</v>
      </c>
      <c r="E30" s="57">
        <v>2016</v>
      </c>
    </row>
    <row r="31" spans="2:5" x14ac:dyDescent="0.25">
      <c r="B31" s="57" t="s">
        <v>6</v>
      </c>
      <c r="C31" s="57" t="s">
        <v>36</v>
      </c>
      <c r="D31" s="67">
        <f>0.0478+D29</f>
        <v>0.123</v>
      </c>
      <c r="E31" s="57">
        <v>2010</v>
      </c>
    </row>
    <row r="32" spans="2:5" x14ac:dyDescent="0.25">
      <c r="B32" s="57" t="s">
        <v>5</v>
      </c>
      <c r="C32" s="57" t="s">
        <v>45</v>
      </c>
      <c r="D32" s="67">
        <v>4.5150000000000003E-2</v>
      </c>
      <c r="E32" s="57">
        <v>2016</v>
      </c>
    </row>
    <row r="33" spans="2:5" x14ac:dyDescent="0.25">
      <c r="B33" s="57" t="s">
        <v>5</v>
      </c>
      <c r="C33" s="57" t="s">
        <v>45</v>
      </c>
      <c r="D33" s="67">
        <v>8.3199999999999996E-2</v>
      </c>
      <c r="E33" s="57">
        <v>2010</v>
      </c>
    </row>
    <row r="34" spans="2:5" x14ac:dyDescent="0.25">
      <c r="B34" s="57" t="s">
        <v>6</v>
      </c>
      <c r="C34" s="57" t="s">
        <v>45</v>
      </c>
      <c r="D34" s="67">
        <f>0.0341+D32</f>
        <v>7.9250000000000001E-2</v>
      </c>
      <c r="E34" s="57">
        <v>2016</v>
      </c>
    </row>
    <row r="35" spans="2:5" x14ac:dyDescent="0.25">
      <c r="B35" s="57" t="s">
        <v>6</v>
      </c>
      <c r="C35" s="57" t="s">
        <v>45</v>
      </c>
      <c r="D35" s="67">
        <f>0.0318+D33</f>
        <v>0.11499999999999999</v>
      </c>
      <c r="E35" s="57">
        <v>2010</v>
      </c>
    </row>
    <row r="36" spans="2:5" x14ac:dyDescent="0.25">
      <c r="B36" s="57" t="s">
        <v>5</v>
      </c>
      <c r="C36" s="57" t="s">
        <v>44</v>
      </c>
      <c r="D36" s="67">
        <v>4.3499999999999997E-2</v>
      </c>
      <c r="E36" s="57">
        <v>2016</v>
      </c>
    </row>
    <row r="37" spans="2:5" x14ac:dyDescent="0.25">
      <c r="B37" s="57" t="s">
        <v>5</v>
      </c>
      <c r="C37" s="57" t="s">
        <v>44</v>
      </c>
      <c r="D37" s="67">
        <v>6.2300000000000001E-2</v>
      </c>
      <c r="E37" s="57">
        <v>2010</v>
      </c>
    </row>
    <row r="38" spans="2:5" x14ac:dyDescent="0.25">
      <c r="B38" s="57" t="s">
        <v>6</v>
      </c>
      <c r="C38" s="57" t="s">
        <v>44</v>
      </c>
      <c r="D38" s="67">
        <f>0.0785+D36</f>
        <v>0.122</v>
      </c>
      <c r="E38" s="57">
        <v>2016</v>
      </c>
    </row>
    <row r="39" spans="2:5" x14ac:dyDescent="0.25">
      <c r="B39" s="57" t="s">
        <v>6</v>
      </c>
      <c r="C39" s="57" t="s">
        <v>44</v>
      </c>
      <c r="D39" s="67">
        <f>0.0718+D37</f>
        <v>0.1341</v>
      </c>
      <c r="E39" s="57">
        <v>2010</v>
      </c>
    </row>
    <row r="40" spans="2:5" x14ac:dyDescent="0.25">
      <c r="B40" s="57" t="s">
        <v>5</v>
      </c>
      <c r="C40" s="57" t="s">
        <v>41</v>
      </c>
      <c r="D40" s="67">
        <v>0.04</v>
      </c>
      <c r="E40" s="57">
        <v>2016</v>
      </c>
    </row>
    <row r="41" spans="2:5" x14ac:dyDescent="0.25">
      <c r="B41" s="57" t="s">
        <v>5</v>
      </c>
      <c r="C41" s="57" t="s">
        <v>41</v>
      </c>
      <c r="D41" s="67">
        <v>4.7300000000000002E-2</v>
      </c>
      <c r="E41" s="57">
        <v>2010</v>
      </c>
    </row>
    <row r="42" spans="2:5" x14ac:dyDescent="0.25">
      <c r="B42" s="57" t="s">
        <v>6</v>
      </c>
      <c r="C42" s="57" t="s">
        <v>41</v>
      </c>
      <c r="D42" s="67">
        <f>0.0609+D40</f>
        <v>0.1009</v>
      </c>
      <c r="E42" s="57">
        <v>2016</v>
      </c>
    </row>
    <row r="43" spans="2:5" x14ac:dyDescent="0.25">
      <c r="B43" s="57" t="s">
        <v>6</v>
      </c>
      <c r="C43" s="57" t="s">
        <v>41</v>
      </c>
      <c r="D43" s="67">
        <f>0.0877+D41</f>
        <v>0.13500000000000001</v>
      </c>
      <c r="E43" s="57">
        <v>2010</v>
      </c>
    </row>
    <row r="44" spans="2:5" x14ac:dyDescent="0.25">
      <c r="B44" s="57" t="s">
        <v>5</v>
      </c>
      <c r="C44" s="57" t="s">
        <v>40</v>
      </c>
      <c r="D44" s="67">
        <v>7.0499999999999993E-2</v>
      </c>
      <c r="E44" s="57">
        <v>2016</v>
      </c>
    </row>
    <row r="45" spans="2:5" x14ac:dyDescent="0.25">
      <c r="B45" s="57" t="s">
        <v>5</v>
      </c>
      <c r="C45" s="57" t="s">
        <v>40</v>
      </c>
      <c r="D45" s="67">
        <v>9.4299999999999995E-2</v>
      </c>
      <c r="E45" s="57">
        <v>2010</v>
      </c>
    </row>
    <row r="46" spans="2:5" x14ac:dyDescent="0.25">
      <c r="B46" s="57" t="s">
        <v>6</v>
      </c>
      <c r="C46" s="57" t="s">
        <v>40</v>
      </c>
      <c r="D46" s="67">
        <f>0.0102+D44</f>
        <v>8.0699999999999994E-2</v>
      </c>
      <c r="E46" s="57">
        <v>2016</v>
      </c>
    </row>
    <row r="47" spans="2:5" x14ac:dyDescent="0.25">
      <c r="B47" s="57" t="s">
        <v>6</v>
      </c>
      <c r="C47" s="57" t="s">
        <v>40</v>
      </c>
      <c r="D47" s="67">
        <f>0.0507+D45</f>
        <v>0.14499999999999999</v>
      </c>
      <c r="E47" s="57">
        <v>2010</v>
      </c>
    </row>
    <row r="48" spans="2:5" x14ac:dyDescent="0.25">
      <c r="B48" s="57" t="s">
        <v>5</v>
      </c>
      <c r="C48" s="57" t="s">
        <v>128</v>
      </c>
      <c r="D48" s="67">
        <v>5.4870000000000002E-2</v>
      </c>
      <c r="E48" s="57">
        <v>2016</v>
      </c>
    </row>
    <row r="49" spans="2:5" x14ac:dyDescent="0.25">
      <c r="B49" s="57" t="s">
        <v>5</v>
      </c>
      <c r="C49" s="57" t="s">
        <v>128</v>
      </c>
      <c r="D49" s="67">
        <v>8.1199999999999994E-2</v>
      </c>
      <c r="E49" s="57">
        <v>2010</v>
      </c>
    </row>
    <row r="50" spans="2:5" x14ac:dyDescent="0.25">
      <c r="B50" s="57" t="s">
        <v>6</v>
      </c>
      <c r="C50" s="57" t="s">
        <v>128</v>
      </c>
      <c r="D50" s="67">
        <f>0.02677+D48</f>
        <v>8.1640000000000004E-2</v>
      </c>
      <c r="E50" s="57">
        <v>2016</v>
      </c>
    </row>
    <row r="51" spans="2:5" x14ac:dyDescent="0.25">
      <c r="B51" s="57" t="s">
        <v>6</v>
      </c>
      <c r="C51" s="57" t="s">
        <v>128</v>
      </c>
      <c r="D51" s="67">
        <f>0.0418+D49</f>
        <v>0.123</v>
      </c>
      <c r="E51" s="57">
        <v>2010</v>
      </c>
    </row>
    <row r="52" spans="2:5" x14ac:dyDescent="0.25">
      <c r="B52" s="57" t="s">
        <v>7</v>
      </c>
      <c r="C52" s="57" t="s">
        <v>25</v>
      </c>
      <c r="D52" s="67">
        <v>6.1196E-2</v>
      </c>
      <c r="E52" s="57">
        <v>2016</v>
      </c>
    </row>
    <row r="53" spans="2:5" x14ac:dyDescent="0.25">
      <c r="B53" s="57" t="s">
        <v>7</v>
      </c>
      <c r="C53" s="57" t="s">
        <v>25</v>
      </c>
      <c r="D53" s="67">
        <v>6.7000000000000004E-2</v>
      </c>
      <c r="E53" s="57">
        <v>2010</v>
      </c>
    </row>
    <row r="54" spans="2:5" x14ac:dyDescent="0.25">
      <c r="B54" s="57" t="s">
        <v>7</v>
      </c>
      <c r="C54" s="57" t="s">
        <v>27</v>
      </c>
      <c r="D54" s="67">
        <v>6.9888000000000006E-2</v>
      </c>
      <c r="E54" s="57">
        <v>2016</v>
      </c>
    </row>
    <row r="55" spans="2:5" x14ac:dyDescent="0.25">
      <c r="B55" s="57" t="s">
        <v>7</v>
      </c>
      <c r="C55" s="57" t="s">
        <v>27</v>
      </c>
      <c r="D55" s="67">
        <v>7.8078999999999996E-2</v>
      </c>
      <c r="E55" s="57">
        <v>2010</v>
      </c>
    </row>
    <row r="56" spans="2:5" x14ac:dyDescent="0.25">
      <c r="B56" s="57" t="s">
        <v>7</v>
      </c>
      <c r="C56" s="57" t="s">
        <v>29</v>
      </c>
      <c r="D56" s="67">
        <v>6.5920000000000006E-2</v>
      </c>
      <c r="E56" s="57">
        <v>2016</v>
      </c>
    </row>
    <row r="57" spans="2:5" x14ac:dyDescent="0.25">
      <c r="B57" s="57" t="s">
        <v>7</v>
      </c>
      <c r="C57" s="57" t="s">
        <v>29</v>
      </c>
      <c r="D57" s="67">
        <v>8.9120000000000005E-2</v>
      </c>
      <c r="E57" s="57">
        <v>2010</v>
      </c>
    </row>
    <row r="58" spans="2:5" x14ac:dyDescent="0.25">
      <c r="B58" s="57" t="s">
        <v>7</v>
      </c>
      <c r="C58" s="57" t="s">
        <v>47</v>
      </c>
      <c r="D58" s="67">
        <v>7.4630000000000002E-2</v>
      </c>
      <c r="E58" s="57">
        <v>2016</v>
      </c>
    </row>
    <row r="59" spans="2:5" x14ac:dyDescent="0.25">
      <c r="B59" s="57" t="s">
        <v>7</v>
      </c>
      <c r="C59" s="57" t="s">
        <v>47</v>
      </c>
      <c r="D59" s="67">
        <v>9.3810000000000004E-2</v>
      </c>
      <c r="E59" s="57">
        <v>2010</v>
      </c>
    </row>
    <row r="60" spans="2:5" x14ac:dyDescent="0.25">
      <c r="B60" s="57" t="s">
        <v>7</v>
      </c>
      <c r="C60" s="57" t="s">
        <v>127</v>
      </c>
      <c r="D60" s="67">
        <v>9.3990000000000004E-2</v>
      </c>
      <c r="E60" s="57">
        <v>2016</v>
      </c>
    </row>
    <row r="61" spans="2:5" x14ac:dyDescent="0.25">
      <c r="B61" s="57" t="s">
        <v>7</v>
      </c>
      <c r="C61" s="57" t="s">
        <v>127</v>
      </c>
      <c r="D61" s="67">
        <v>0.10945000000000001</v>
      </c>
      <c r="E61" s="57">
        <v>2010</v>
      </c>
    </row>
    <row r="62" spans="2:5" x14ac:dyDescent="0.25">
      <c r="B62" s="57" t="s">
        <v>7</v>
      </c>
      <c r="C62" s="57" t="s">
        <v>36</v>
      </c>
      <c r="D62" s="67">
        <v>7.0383000000000001E-2</v>
      </c>
      <c r="E62" s="57">
        <v>2016</v>
      </c>
    </row>
    <row r="63" spans="2:5" x14ac:dyDescent="0.25">
      <c r="B63" s="57" t="s">
        <v>7</v>
      </c>
      <c r="C63" s="57" t="s">
        <v>36</v>
      </c>
      <c r="D63" s="67">
        <v>8.09E-2</v>
      </c>
      <c r="E63" s="57">
        <v>2010</v>
      </c>
    </row>
    <row r="64" spans="2:5" x14ac:dyDescent="0.25">
      <c r="B64" s="57" t="s">
        <v>7</v>
      </c>
      <c r="C64" s="57" t="s">
        <v>45</v>
      </c>
      <c r="D64" s="67">
        <v>6.0769999999999998E-2</v>
      </c>
      <c r="E64" s="57">
        <v>2016</v>
      </c>
    </row>
    <row r="65" spans="2:5" x14ac:dyDescent="0.25">
      <c r="B65" s="57" t="s">
        <v>7</v>
      </c>
      <c r="C65" s="57" t="s">
        <v>45</v>
      </c>
      <c r="D65" s="67">
        <v>0.10085</v>
      </c>
      <c r="E65" s="57">
        <v>2010</v>
      </c>
    </row>
    <row r="66" spans="2:5" x14ac:dyDescent="0.25">
      <c r="B66" s="57" t="s">
        <v>7</v>
      </c>
      <c r="C66" s="57" t="s">
        <v>44</v>
      </c>
      <c r="D66" s="67">
        <v>7.6569999999999999E-2</v>
      </c>
      <c r="E66" s="57">
        <v>2016</v>
      </c>
    </row>
    <row r="67" spans="2:5" x14ac:dyDescent="0.25">
      <c r="B67" s="57" t="s">
        <v>7</v>
      </c>
      <c r="C67" s="57" t="s">
        <v>44</v>
      </c>
      <c r="D67" s="67">
        <v>0.10048</v>
      </c>
      <c r="E67" s="57">
        <v>2010</v>
      </c>
    </row>
    <row r="68" spans="2:5" x14ac:dyDescent="0.25">
      <c r="B68" s="57" t="s">
        <v>7</v>
      </c>
      <c r="C68" s="57" t="s">
        <v>41</v>
      </c>
      <c r="D68" s="67">
        <v>5.808E-2</v>
      </c>
      <c r="E68" s="57">
        <v>2016</v>
      </c>
    </row>
    <row r="69" spans="2:5" x14ac:dyDescent="0.25">
      <c r="B69" s="57" t="s">
        <v>7</v>
      </c>
      <c r="C69" s="57" t="s">
        <v>41</v>
      </c>
      <c r="D69" s="67">
        <v>8.3169999999999994E-2</v>
      </c>
      <c r="E69" s="57">
        <v>2010</v>
      </c>
    </row>
    <row r="70" spans="2:5" x14ac:dyDescent="0.25">
      <c r="B70" s="57" t="s">
        <v>7</v>
      </c>
      <c r="C70" s="57" t="s">
        <v>40</v>
      </c>
      <c r="D70" s="67">
        <v>7.3090000000000002E-2</v>
      </c>
      <c r="E70" s="57">
        <v>2016</v>
      </c>
    </row>
    <row r="71" spans="2:5" x14ac:dyDescent="0.25">
      <c r="B71" s="57" t="s">
        <v>7</v>
      </c>
      <c r="C71" s="57" t="s">
        <v>40</v>
      </c>
      <c r="D71" s="67">
        <v>0.10928</v>
      </c>
      <c r="E71" s="57">
        <v>2010</v>
      </c>
    </row>
    <row r="72" spans="2:5" x14ac:dyDescent="0.25">
      <c r="B72" s="57" t="s">
        <v>7</v>
      </c>
      <c r="C72" s="57" t="s">
        <v>128</v>
      </c>
      <c r="D72" s="67">
        <v>6.8159999999999998E-2</v>
      </c>
      <c r="E72" s="57">
        <v>2016</v>
      </c>
    </row>
    <row r="73" spans="2:5" x14ac:dyDescent="0.25">
      <c r="B73" s="57" t="s">
        <v>7</v>
      </c>
      <c r="C73" s="57" t="s">
        <v>128</v>
      </c>
      <c r="D73" s="67">
        <v>9.5000000000000001E-2</v>
      </c>
      <c r="E73" s="57">
        <v>2010</v>
      </c>
    </row>
    <row r="77" spans="2:5" x14ac:dyDescent="0.25">
      <c r="B77" s="57" t="s">
        <v>579</v>
      </c>
    </row>
  </sheetData>
  <pageMargins left="0.7" right="0.7" top="0.75" bottom="0.75" header="0.3" footer="0.3"/>
  <pageSetup paperSize="9" orientation="portrait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35"/>
  <sheetViews>
    <sheetView showGridLines="0" zoomScale="70" zoomScaleNormal="70" workbookViewId="0">
      <selection sqref="A1:XFD2"/>
    </sheetView>
  </sheetViews>
  <sheetFormatPr defaultColWidth="8.88671875" defaultRowHeight="13.8" x14ac:dyDescent="0.25"/>
  <cols>
    <col min="1" max="3" width="8.88671875" style="57"/>
    <col min="4" max="4" width="10.44140625" style="57" customWidth="1"/>
    <col min="5" max="5" width="11.109375" style="57" customWidth="1"/>
    <col min="6" max="16384" width="8.88671875" style="57"/>
  </cols>
  <sheetData>
    <row r="3" spans="2:5" x14ac:dyDescent="0.25">
      <c r="B3" s="57" t="s">
        <v>189</v>
      </c>
    </row>
    <row r="7" spans="2:5" ht="55.2" x14ac:dyDescent="0.25">
      <c r="B7" s="82" t="s">
        <v>190</v>
      </c>
      <c r="C7" s="82" t="s">
        <v>2</v>
      </c>
      <c r="D7" s="82" t="s">
        <v>193</v>
      </c>
      <c r="E7" s="82" t="s">
        <v>194</v>
      </c>
    </row>
    <row r="8" spans="2:5" x14ac:dyDescent="0.25">
      <c r="B8" s="57" t="s">
        <v>191</v>
      </c>
      <c r="C8" s="57">
        <v>2020</v>
      </c>
      <c r="D8" s="57">
        <v>0.12290820700000001</v>
      </c>
      <c r="E8" s="57">
        <v>9.3675211999999994E-2</v>
      </c>
    </row>
    <row r="9" spans="2:5" x14ac:dyDescent="0.25">
      <c r="B9" s="57" t="s">
        <v>191</v>
      </c>
      <c r="C9" s="57">
        <v>2019</v>
      </c>
      <c r="D9" s="57">
        <v>0.16212662799999999</v>
      </c>
      <c r="E9" s="57">
        <v>0.16212662799999999</v>
      </c>
    </row>
    <row r="10" spans="2:5" x14ac:dyDescent="0.25">
      <c r="B10" s="57" t="s">
        <v>191</v>
      </c>
      <c r="C10" s="57">
        <v>2018</v>
      </c>
      <c r="D10" s="57">
        <v>0.221808271</v>
      </c>
      <c r="E10" s="57">
        <v>9.2654323999999996E-2</v>
      </c>
    </row>
    <row r="11" spans="2:5" x14ac:dyDescent="0.25">
      <c r="B11" s="57" t="s">
        <v>191</v>
      </c>
      <c r="C11" s="57">
        <v>2017</v>
      </c>
      <c r="D11" s="57">
        <v>0.23702896300000001</v>
      </c>
      <c r="E11" s="57">
        <v>9.3675211999999994E-2</v>
      </c>
    </row>
    <row r="12" spans="2:5" x14ac:dyDescent="0.25">
      <c r="B12" s="57" t="s">
        <v>191</v>
      </c>
      <c r="C12" s="57">
        <v>2016</v>
      </c>
      <c r="D12" s="57">
        <v>0.23795490799999999</v>
      </c>
      <c r="E12" s="57">
        <v>0.127700272</v>
      </c>
    </row>
    <row r="13" spans="2:5" x14ac:dyDescent="0.25">
      <c r="B13" s="57" t="s">
        <v>191</v>
      </c>
      <c r="C13" s="57">
        <v>2015</v>
      </c>
      <c r="D13" s="57">
        <v>0.253377727</v>
      </c>
      <c r="E13" s="57">
        <v>0.122089269</v>
      </c>
    </row>
    <row r="14" spans="2:5" x14ac:dyDescent="0.25">
      <c r="B14" s="57" t="s">
        <v>191</v>
      </c>
      <c r="C14" s="57">
        <v>2014</v>
      </c>
      <c r="D14" s="57">
        <v>0.208033889</v>
      </c>
      <c r="E14" s="57">
        <v>9.1339044999999994E-2</v>
      </c>
    </row>
    <row r="15" spans="2:5" x14ac:dyDescent="0.25">
      <c r="B15" s="57" t="s">
        <v>191</v>
      </c>
      <c r="C15" s="57">
        <v>2013</v>
      </c>
      <c r="D15" s="57">
        <v>0.316117498</v>
      </c>
      <c r="E15" s="57">
        <v>0.12290820700000001</v>
      </c>
    </row>
    <row r="16" spans="2:5" x14ac:dyDescent="0.25">
      <c r="B16" s="57" t="s">
        <v>191</v>
      </c>
      <c r="C16" s="57">
        <v>2012</v>
      </c>
      <c r="D16" s="57">
        <v>0.29742079700000001</v>
      </c>
      <c r="E16" s="57">
        <v>0.118222675</v>
      </c>
    </row>
    <row r="17" spans="2:5" x14ac:dyDescent="0.25">
      <c r="B17" s="57" t="s">
        <v>191</v>
      </c>
      <c r="C17" s="57">
        <v>2011</v>
      </c>
      <c r="D17" s="57">
        <v>0.36456918999999999</v>
      </c>
      <c r="E17" s="57">
        <v>9.6679919000000003E-2</v>
      </c>
    </row>
    <row r="18" spans="2:5" x14ac:dyDescent="0.25">
      <c r="B18" s="57" t="s">
        <v>191</v>
      </c>
      <c r="C18" s="57">
        <v>2010</v>
      </c>
      <c r="D18" s="57">
        <v>0.17922981399999999</v>
      </c>
      <c r="E18" s="57">
        <v>9.8375530000000003E-2</v>
      </c>
    </row>
    <row r="19" spans="2:5" x14ac:dyDescent="0.25">
      <c r="B19" s="57" t="s">
        <v>191</v>
      </c>
      <c r="C19" s="57">
        <v>2009</v>
      </c>
      <c r="D19" s="57">
        <v>0.192007395</v>
      </c>
      <c r="E19" s="57">
        <v>0.108243721</v>
      </c>
    </row>
    <row r="20" spans="2:5" x14ac:dyDescent="0.25">
      <c r="B20" s="57" t="s">
        <v>191</v>
      </c>
      <c r="C20" s="57">
        <v>2008</v>
      </c>
      <c r="D20" s="57">
        <v>0.15739578300000001</v>
      </c>
      <c r="E20" s="57">
        <v>0.118139014</v>
      </c>
    </row>
    <row r="21" spans="2:5" x14ac:dyDescent="0.25">
      <c r="B21" s="57" t="s">
        <v>191</v>
      </c>
      <c r="C21" s="57">
        <v>2007</v>
      </c>
      <c r="D21" s="57">
        <v>0.30196771100000003</v>
      </c>
      <c r="E21" s="57">
        <v>0.105875001</v>
      </c>
    </row>
    <row r="22" spans="2:5" x14ac:dyDescent="0.25">
      <c r="B22" s="57" t="s">
        <v>191</v>
      </c>
      <c r="C22" s="57">
        <v>2006</v>
      </c>
      <c r="D22" s="57">
        <v>0.14486136999999999</v>
      </c>
      <c r="E22" s="57">
        <v>9.9818695999999998E-2</v>
      </c>
    </row>
    <row r="23" spans="2:5" x14ac:dyDescent="0.25">
      <c r="B23" s="57" t="s">
        <v>191</v>
      </c>
      <c r="C23" s="57">
        <v>2005</v>
      </c>
      <c r="D23" s="57">
        <v>0.11603514099999999</v>
      </c>
      <c r="E23" s="57">
        <v>0.101995736</v>
      </c>
    </row>
    <row r="24" spans="2:5" x14ac:dyDescent="0.25">
      <c r="B24" s="57" t="s">
        <v>191</v>
      </c>
      <c r="C24" s="57">
        <v>2004</v>
      </c>
      <c r="D24" s="57">
        <v>0.26191713799999999</v>
      </c>
      <c r="E24" s="57">
        <v>0.107656159</v>
      </c>
    </row>
    <row r="25" spans="2:5" x14ac:dyDescent="0.25">
      <c r="B25" s="57" t="s">
        <v>191</v>
      </c>
      <c r="C25" s="57">
        <v>2003</v>
      </c>
      <c r="D25" s="57">
        <v>0.113074758</v>
      </c>
      <c r="E25" s="57">
        <v>9.7960562000000001E-2</v>
      </c>
    </row>
    <row r="26" spans="2:5" x14ac:dyDescent="0.25">
      <c r="B26" s="57" t="s">
        <v>191</v>
      </c>
      <c r="C26" s="57">
        <v>2002</v>
      </c>
      <c r="D26" s="57">
        <v>9.9143228E-2</v>
      </c>
      <c r="E26" s="57">
        <v>9.9143228E-2</v>
      </c>
    </row>
    <row r="27" spans="2:5" x14ac:dyDescent="0.25">
      <c r="B27" s="57" t="s">
        <v>191</v>
      </c>
      <c r="C27" s="57">
        <v>2001</v>
      </c>
      <c r="D27" s="57">
        <v>0.203419658</v>
      </c>
      <c r="E27" s="57">
        <v>0.203419658</v>
      </c>
    </row>
    <row r="28" spans="2:5" x14ac:dyDescent="0.25">
      <c r="B28" s="57" t="s">
        <v>191</v>
      </c>
      <c r="C28" s="57">
        <v>2000</v>
      </c>
      <c r="D28" s="57">
        <v>0.15161040000000001</v>
      </c>
      <c r="E28" s="57">
        <v>0.10128380300000001</v>
      </c>
    </row>
    <row r="29" spans="2:5" x14ac:dyDescent="0.25">
      <c r="B29" s="57" t="s">
        <v>192</v>
      </c>
      <c r="C29" s="57">
        <v>2022</v>
      </c>
      <c r="D29" s="57">
        <v>9.6565318999999997E-2</v>
      </c>
      <c r="E29" s="57">
        <v>6.9410231000000003E-2</v>
      </c>
    </row>
    <row r="30" spans="2:5" x14ac:dyDescent="0.25">
      <c r="B30" s="57" t="s">
        <v>192</v>
      </c>
      <c r="C30" s="57">
        <v>2021</v>
      </c>
      <c r="D30" s="57">
        <v>8.0697000000000005E-2</v>
      </c>
      <c r="E30" s="57">
        <v>5.5379999999999999E-2</v>
      </c>
    </row>
    <row r="31" spans="2:5" x14ac:dyDescent="0.25">
      <c r="B31" s="57" t="s">
        <v>192</v>
      </c>
      <c r="C31" s="57">
        <v>2020</v>
      </c>
      <c r="D31" s="57">
        <v>0.18511681099999999</v>
      </c>
      <c r="E31" s="57">
        <v>0.10780000000000001</v>
      </c>
    </row>
    <row r="32" spans="2:5" x14ac:dyDescent="0.25">
      <c r="B32" s="57" t="s">
        <v>192</v>
      </c>
      <c r="C32" s="57">
        <v>2015</v>
      </c>
      <c r="D32" s="57">
        <v>0.119690253</v>
      </c>
      <c r="E32" s="57">
        <v>0.100281023</v>
      </c>
    </row>
    <row r="35" spans="2:2" x14ac:dyDescent="0.25">
      <c r="B35" s="57" t="s">
        <v>580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33"/>
  <sheetViews>
    <sheetView showGridLines="0" zoomScale="55" zoomScaleNormal="55" workbookViewId="0">
      <selection activeCell="V29" sqref="V29"/>
    </sheetView>
  </sheetViews>
  <sheetFormatPr defaultRowHeight="14.4" x14ac:dyDescent="0.3"/>
  <sheetData>
    <row r="3" spans="2:6" x14ac:dyDescent="0.3">
      <c r="B3" s="57" t="s">
        <v>195</v>
      </c>
      <c r="C3" s="57"/>
      <c r="D3" s="57"/>
      <c r="E3" s="57"/>
      <c r="F3" s="57"/>
    </row>
    <row r="4" spans="2:6" x14ac:dyDescent="0.3">
      <c r="B4" s="57"/>
      <c r="C4" s="57"/>
      <c r="D4" s="57"/>
      <c r="E4" s="57"/>
      <c r="F4" s="57"/>
    </row>
    <row r="5" spans="2:6" x14ac:dyDescent="0.3">
      <c r="B5" s="57"/>
      <c r="C5" s="57"/>
      <c r="D5" s="57"/>
      <c r="E5" s="57"/>
      <c r="F5" s="57"/>
    </row>
    <row r="6" spans="2:6" x14ac:dyDescent="0.3">
      <c r="B6" s="57"/>
      <c r="C6" s="57"/>
      <c r="D6" s="57"/>
      <c r="E6" s="57"/>
      <c r="F6" s="57"/>
    </row>
    <row r="7" spans="2:6" ht="82.8" x14ac:dyDescent="0.3">
      <c r="B7" s="82" t="s">
        <v>2</v>
      </c>
      <c r="C7" s="82" t="s">
        <v>196</v>
      </c>
      <c r="D7" s="82" t="s">
        <v>197</v>
      </c>
      <c r="E7" s="82" t="s">
        <v>198</v>
      </c>
      <c r="F7" s="57"/>
    </row>
    <row r="8" spans="2:6" x14ac:dyDescent="0.3">
      <c r="B8" s="57">
        <v>2010</v>
      </c>
      <c r="C8" s="57">
        <v>1171</v>
      </c>
      <c r="D8" s="68">
        <v>2883.4158224749999</v>
      </c>
      <c r="E8" s="68">
        <v>628.54025801299997</v>
      </c>
      <c r="F8" s="57"/>
    </row>
    <row r="9" spans="2:6" x14ac:dyDescent="0.3">
      <c r="B9" s="57">
        <v>2011</v>
      </c>
      <c r="C9" s="57">
        <v>1208</v>
      </c>
      <c r="D9" s="68">
        <v>2998.9174874659998</v>
      </c>
      <c r="E9" s="68">
        <v>630</v>
      </c>
      <c r="F9" s="57"/>
    </row>
    <row r="10" spans="2:6" x14ac:dyDescent="0.3">
      <c r="B10" s="57">
        <v>2012</v>
      </c>
      <c r="C10" s="57">
        <v>1233</v>
      </c>
      <c r="D10" s="68">
        <v>2963.8900231389998</v>
      </c>
      <c r="E10" s="68">
        <v>623</v>
      </c>
      <c r="F10" s="57"/>
    </row>
    <row r="11" spans="2:6" x14ac:dyDescent="0.3">
      <c r="B11" s="57">
        <v>2013</v>
      </c>
      <c r="C11" s="57">
        <v>1427</v>
      </c>
      <c r="D11" s="68">
        <v>2986.3228952159998</v>
      </c>
      <c r="E11" s="68">
        <v>513.52647083299996</v>
      </c>
      <c r="F11" s="57"/>
    </row>
    <row r="12" spans="2:6" x14ac:dyDescent="0.3">
      <c r="B12" s="57">
        <v>2014</v>
      </c>
      <c r="C12" s="57">
        <v>1521</v>
      </c>
      <c r="D12" s="68">
        <v>2979.2606451259999</v>
      </c>
      <c r="E12" s="68">
        <v>536.73100684300005</v>
      </c>
      <c r="F12" s="57"/>
    </row>
    <row r="13" spans="2:6" x14ac:dyDescent="0.3">
      <c r="B13" s="57">
        <v>2015</v>
      </c>
      <c r="C13" s="57">
        <v>1535</v>
      </c>
      <c r="D13" s="68">
        <v>2983.2962166060001</v>
      </c>
      <c r="E13" s="68">
        <v>500.44884711200001</v>
      </c>
      <c r="F13" s="57"/>
    </row>
    <row r="14" spans="2:6" x14ac:dyDescent="0.3">
      <c r="B14" s="57">
        <v>2016</v>
      </c>
      <c r="C14" s="57">
        <v>1780</v>
      </c>
      <c r="D14" s="68">
        <v>2892.4958583050002</v>
      </c>
      <c r="E14" s="68">
        <v>595.74288801900002</v>
      </c>
      <c r="F14" s="57"/>
    </row>
    <row r="15" spans="2:6" x14ac:dyDescent="0.3">
      <c r="B15" s="57">
        <v>2017</v>
      </c>
      <c r="C15" s="57">
        <v>1535</v>
      </c>
      <c r="D15" s="68">
        <v>2831.5260590409998</v>
      </c>
      <c r="E15" s="68">
        <v>573.05115016299999</v>
      </c>
      <c r="F15" s="57"/>
    </row>
    <row r="16" spans="2:6" x14ac:dyDescent="0.3">
      <c r="B16" s="57"/>
      <c r="C16" s="57"/>
      <c r="D16" s="57"/>
      <c r="E16" s="57"/>
      <c r="F16" s="57"/>
    </row>
    <row r="17" spans="2:6" x14ac:dyDescent="0.3">
      <c r="B17" s="57"/>
      <c r="C17" s="57"/>
      <c r="D17" s="57"/>
      <c r="E17" s="57"/>
      <c r="F17" s="57"/>
    </row>
    <row r="18" spans="2:6" x14ac:dyDescent="0.3">
      <c r="B18" s="57"/>
      <c r="C18" s="57"/>
      <c r="D18" s="57"/>
      <c r="E18" s="57"/>
      <c r="F18" s="57"/>
    </row>
    <row r="33" spans="3:3" x14ac:dyDescent="0.3">
      <c r="C33" t="s">
        <v>579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5"/>
  <sheetViews>
    <sheetView showGridLines="0" zoomScale="70" zoomScaleNormal="70" workbookViewId="0">
      <selection sqref="A1:XFD2"/>
    </sheetView>
  </sheetViews>
  <sheetFormatPr defaultRowHeight="14.4" x14ac:dyDescent="0.3"/>
  <cols>
    <col min="2" max="2" width="17" customWidth="1"/>
    <col min="3" max="3" width="13.6640625" customWidth="1"/>
    <col min="4" max="4" width="11.109375" customWidth="1"/>
    <col min="5" max="5" width="12.44140625" customWidth="1"/>
  </cols>
  <sheetData>
    <row r="3" spans="2:5" x14ac:dyDescent="0.3">
      <c r="B3" s="57" t="s">
        <v>199</v>
      </c>
      <c r="C3" s="57"/>
      <c r="D3" s="57"/>
      <c r="E3" s="57"/>
    </row>
    <row r="4" spans="2:5" x14ac:dyDescent="0.3">
      <c r="B4" s="57"/>
      <c r="C4" s="57"/>
      <c r="D4" s="57"/>
      <c r="E4" s="57"/>
    </row>
    <row r="5" spans="2:5" x14ac:dyDescent="0.3">
      <c r="B5" s="57"/>
      <c r="C5" s="57"/>
      <c r="D5" s="57"/>
      <c r="E5" s="57"/>
    </row>
    <row r="6" spans="2:5" x14ac:dyDescent="0.3">
      <c r="B6" s="57"/>
      <c r="C6" s="57"/>
      <c r="D6" s="57"/>
      <c r="E6" s="57"/>
    </row>
    <row r="7" spans="2:5" ht="41.4" x14ac:dyDescent="0.3">
      <c r="B7" s="82" t="s">
        <v>48</v>
      </c>
      <c r="C7" s="82" t="s">
        <v>202</v>
      </c>
      <c r="D7" s="82" t="s">
        <v>51</v>
      </c>
      <c r="E7" s="82" t="s">
        <v>52</v>
      </c>
    </row>
    <row r="8" spans="2:5" x14ac:dyDescent="0.3">
      <c r="B8" s="57" t="s">
        <v>47</v>
      </c>
      <c r="C8" s="68">
        <v>1800.529977397</v>
      </c>
      <c r="D8" s="57">
        <v>932</v>
      </c>
      <c r="E8" s="57">
        <v>5238</v>
      </c>
    </row>
    <row r="9" spans="2:5" x14ac:dyDescent="0.3">
      <c r="B9" s="57" t="s">
        <v>29</v>
      </c>
      <c r="C9" s="68">
        <v>1738.0151519389999</v>
      </c>
      <c r="D9" s="57">
        <v>1051</v>
      </c>
      <c r="E9" s="57">
        <v>4013</v>
      </c>
    </row>
    <row r="10" spans="2:5" x14ac:dyDescent="0.3">
      <c r="B10" s="57" t="s">
        <v>36</v>
      </c>
      <c r="C10" s="68">
        <v>2900.1499567679998</v>
      </c>
      <c r="D10" s="57">
        <v>1471</v>
      </c>
      <c r="E10" s="57">
        <v>3877</v>
      </c>
    </row>
    <row r="11" spans="2:5" x14ac:dyDescent="0.3">
      <c r="B11" s="57" t="s">
        <v>25</v>
      </c>
      <c r="C11" s="68">
        <v>1097.9774146320001</v>
      </c>
      <c r="D11" s="57">
        <v>784</v>
      </c>
      <c r="E11" s="57">
        <v>1630</v>
      </c>
    </row>
    <row r="12" spans="2:5" x14ac:dyDescent="0.3">
      <c r="B12" s="57" t="s">
        <v>45</v>
      </c>
      <c r="C12" s="68">
        <v>1694.7778904690001</v>
      </c>
      <c r="D12" s="57">
        <v>1124</v>
      </c>
      <c r="E12" s="57">
        <v>4080</v>
      </c>
    </row>
    <row r="13" spans="2:5" x14ac:dyDescent="0.3">
      <c r="B13" s="57" t="s">
        <v>44</v>
      </c>
      <c r="C13" s="68">
        <v>2138.3723876399999</v>
      </c>
      <c r="D13" s="57">
        <v>993</v>
      </c>
      <c r="E13" s="57">
        <v>6698</v>
      </c>
    </row>
    <row r="14" spans="2:5" x14ac:dyDescent="0.3">
      <c r="B14" s="57" t="s">
        <v>27</v>
      </c>
      <c r="C14" s="68">
        <v>1389.4475920110001</v>
      </c>
      <c r="D14" s="57">
        <v>880</v>
      </c>
      <c r="E14" s="57">
        <v>2507</v>
      </c>
    </row>
    <row r="15" spans="2:5" x14ac:dyDescent="0.3">
      <c r="B15" s="57" t="s">
        <v>43</v>
      </c>
      <c r="C15" s="68">
        <v>1705.2847508350001</v>
      </c>
      <c r="D15" s="57">
        <v>1300</v>
      </c>
      <c r="E15" s="57">
        <v>2112</v>
      </c>
    </row>
    <row r="16" spans="2:5" x14ac:dyDescent="0.3">
      <c r="B16" s="57" t="s">
        <v>41</v>
      </c>
      <c r="C16" s="68">
        <v>2376.2768697390002</v>
      </c>
      <c r="D16" s="57">
        <v>1058</v>
      </c>
      <c r="E16" s="57">
        <v>5563</v>
      </c>
    </row>
    <row r="17" spans="2:5" x14ac:dyDescent="0.3">
      <c r="B17" s="57" t="s">
        <v>40</v>
      </c>
      <c r="C17" s="68">
        <v>3598.6896022179999</v>
      </c>
      <c r="D17" s="57">
        <v>2489</v>
      </c>
      <c r="E17" s="57">
        <v>4045</v>
      </c>
    </row>
    <row r="18" spans="2:5" x14ac:dyDescent="0.3">
      <c r="B18" s="57" t="s">
        <v>201</v>
      </c>
      <c r="C18" s="68">
        <v>1698.4991974500001</v>
      </c>
      <c r="D18" s="57">
        <v>908</v>
      </c>
      <c r="E18" s="57">
        <v>3693</v>
      </c>
    </row>
    <row r="19" spans="2:5" x14ac:dyDescent="0.3">
      <c r="B19" s="57" t="s">
        <v>200</v>
      </c>
      <c r="C19" s="68">
        <v>1988.509428266</v>
      </c>
      <c r="D19" s="57">
        <v>1186</v>
      </c>
      <c r="E19" s="57">
        <v>3802</v>
      </c>
    </row>
    <row r="25" spans="2:5" x14ac:dyDescent="0.3">
      <c r="B25" t="s">
        <v>579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36"/>
  <sheetViews>
    <sheetView showGridLines="0" zoomScale="55" zoomScaleNormal="55" workbookViewId="0">
      <selection sqref="A1:XFD2"/>
    </sheetView>
  </sheetViews>
  <sheetFormatPr defaultColWidth="8.88671875" defaultRowHeight="13.8" x14ac:dyDescent="0.25"/>
  <cols>
    <col min="1" max="2" width="8.88671875" style="57"/>
    <col min="3" max="3" width="16.109375" style="57" customWidth="1"/>
    <col min="4" max="4" width="8.88671875" style="57"/>
    <col min="5" max="5" width="9.44140625" style="57" customWidth="1"/>
    <col min="6" max="6" width="10.44140625" style="57" customWidth="1"/>
    <col min="7" max="16384" width="8.88671875" style="57"/>
  </cols>
  <sheetData>
    <row r="3" spans="2:6" x14ac:dyDescent="0.25">
      <c r="B3" s="57" t="s">
        <v>203</v>
      </c>
    </row>
    <row r="7" spans="2:6" ht="82.8" x14ac:dyDescent="0.25">
      <c r="B7" s="82" t="s">
        <v>140</v>
      </c>
      <c r="C7" s="82" t="s">
        <v>48</v>
      </c>
      <c r="D7" s="82" t="s">
        <v>206</v>
      </c>
      <c r="E7" s="82" t="s">
        <v>51</v>
      </c>
      <c r="F7" s="82" t="s">
        <v>52</v>
      </c>
    </row>
    <row r="8" spans="2:6" x14ac:dyDescent="0.25">
      <c r="B8" s="57" t="s">
        <v>204</v>
      </c>
      <c r="C8" s="57" t="s">
        <v>47</v>
      </c>
      <c r="D8" s="68">
        <v>1797.4670533870001</v>
      </c>
      <c r="E8" s="57">
        <v>920.96434523899995</v>
      </c>
      <c r="F8" s="80">
        <v>5257.6434134580004</v>
      </c>
    </row>
    <row r="9" spans="2:6" x14ac:dyDescent="0.25">
      <c r="B9" s="57" t="s">
        <v>205</v>
      </c>
      <c r="C9" s="57" t="s">
        <v>47</v>
      </c>
      <c r="D9" s="68">
        <v>3025.7965026940001</v>
      </c>
      <c r="E9" s="80">
        <v>2410.6416590600002</v>
      </c>
      <c r="F9" s="80">
        <v>4326.0893087300001</v>
      </c>
    </row>
    <row r="10" spans="2:6" x14ac:dyDescent="0.25">
      <c r="B10" s="57" t="s">
        <v>204</v>
      </c>
      <c r="C10" s="57" t="s">
        <v>29</v>
      </c>
      <c r="D10" s="68">
        <v>1736.0063825479999</v>
      </c>
      <c r="E10" s="80">
        <v>1145.0480057990001</v>
      </c>
      <c r="F10" s="80">
        <v>4111.1135729389998</v>
      </c>
    </row>
    <row r="11" spans="2:6" x14ac:dyDescent="0.25">
      <c r="B11" s="57" t="s">
        <v>205</v>
      </c>
      <c r="C11" s="57" t="s">
        <v>29</v>
      </c>
      <c r="D11" s="68">
        <v>2145.595773001</v>
      </c>
      <c r="E11" s="57">
        <v>877.16435048799997</v>
      </c>
      <c r="F11" s="80">
        <v>3211.428585955</v>
      </c>
    </row>
    <row r="12" spans="2:6" x14ac:dyDescent="0.25">
      <c r="B12" s="57" t="s">
        <v>204</v>
      </c>
      <c r="C12" s="57" t="s">
        <v>36</v>
      </c>
      <c r="D12" s="68">
        <v>2903.9321897310001</v>
      </c>
      <c r="E12" s="80">
        <v>1340.818624237</v>
      </c>
      <c r="F12" s="80">
        <v>4337.9366731620003</v>
      </c>
    </row>
    <row r="13" spans="2:6" x14ac:dyDescent="0.25">
      <c r="B13" s="57" t="s">
        <v>205</v>
      </c>
      <c r="C13" s="57" t="s">
        <v>36</v>
      </c>
      <c r="D13" s="68">
        <v>2738.7742021109998</v>
      </c>
      <c r="E13" s="80">
        <v>1739.0286400279999</v>
      </c>
      <c r="F13" s="80">
        <v>3633.8435323990002</v>
      </c>
    </row>
    <row r="14" spans="2:6" x14ac:dyDescent="0.25">
      <c r="B14" s="57" t="s">
        <v>204</v>
      </c>
      <c r="C14" s="57" t="s">
        <v>25</v>
      </c>
      <c r="D14" s="68">
        <v>1098.4292226790001</v>
      </c>
      <c r="E14" s="57">
        <v>792.16016458900003</v>
      </c>
      <c r="F14" s="80">
        <v>1636.280189397</v>
      </c>
    </row>
    <row r="15" spans="2:6" x14ac:dyDescent="0.25">
      <c r="B15" s="57" t="s">
        <v>205</v>
      </c>
      <c r="C15" s="57" t="s">
        <v>25</v>
      </c>
      <c r="D15" s="68">
        <v>1070.4651617300001</v>
      </c>
      <c r="E15" s="57">
        <v>767.26830741399999</v>
      </c>
      <c r="F15" s="80">
        <v>1431.722339552</v>
      </c>
    </row>
    <row r="16" spans="2:6" x14ac:dyDescent="0.25">
      <c r="B16" s="57" t="s">
        <v>204</v>
      </c>
      <c r="C16" s="57" t="s">
        <v>45</v>
      </c>
      <c r="D16" s="68">
        <v>1687.138722138</v>
      </c>
      <c r="E16" s="80">
        <v>1114.1949074070001</v>
      </c>
      <c r="F16" s="80">
        <v>3902.5993997539999</v>
      </c>
    </row>
    <row r="17" spans="2:6" x14ac:dyDescent="0.25">
      <c r="B17" s="57" t="s">
        <v>205</v>
      </c>
      <c r="C17" s="57" t="s">
        <v>45</v>
      </c>
      <c r="D17" s="68">
        <v>2682.7137720780001</v>
      </c>
      <c r="E17" s="80">
        <v>1245.6800265950001</v>
      </c>
      <c r="F17" s="80">
        <v>5200.7923002340003</v>
      </c>
    </row>
    <row r="18" spans="2:6" x14ac:dyDescent="0.25">
      <c r="B18" s="57" t="s">
        <v>204</v>
      </c>
      <c r="C18" s="57" t="s">
        <v>44</v>
      </c>
      <c r="D18" s="68">
        <v>2111.3896065849999</v>
      </c>
      <c r="E18" s="57">
        <v>828.80549270899996</v>
      </c>
      <c r="F18" s="80">
        <v>6678.8707994349998</v>
      </c>
    </row>
    <row r="19" spans="2:6" x14ac:dyDescent="0.25">
      <c r="B19" s="57" t="s">
        <v>205</v>
      </c>
      <c r="C19" s="57" t="s">
        <v>44</v>
      </c>
      <c r="D19" s="68">
        <v>3534.203585664</v>
      </c>
      <c r="E19" s="80">
        <v>1134.324456841</v>
      </c>
      <c r="F19" s="80">
        <v>6394.5647886670004</v>
      </c>
    </row>
    <row r="20" spans="2:6" x14ac:dyDescent="0.25">
      <c r="B20" s="57" t="s">
        <v>204</v>
      </c>
      <c r="C20" s="57" t="s">
        <v>27</v>
      </c>
      <c r="D20" s="68">
        <v>1382.6349991080001</v>
      </c>
      <c r="E20" s="57">
        <v>871.04853537600002</v>
      </c>
      <c r="F20" s="80">
        <v>2372.5056580800001</v>
      </c>
    </row>
    <row r="21" spans="2:6" x14ac:dyDescent="0.25">
      <c r="B21" s="57" t="s">
        <v>205</v>
      </c>
      <c r="C21" s="57" t="s">
        <v>27</v>
      </c>
      <c r="D21" s="68">
        <v>1624.385855769</v>
      </c>
      <c r="E21" s="80">
        <v>1038.903794652</v>
      </c>
      <c r="F21" s="80">
        <v>2655.7287959380001</v>
      </c>
    </row>
    <row r="22" spans="2:6" x14ac:dyDescent="0.25">
      <c r="B22" s="57" t="s">
        <v>204</v>
      </c>
      <c r="C22" s="57" t="s">
        <v>43</v>
      </c>
      <c r="D22" s="68">
        <v>1705.4665410560001</v>
      </c>
      <c r="E22" s="80">
        <v>1280.0271509859999</v>
      </c>
      <c r="F22" s="80">
        <v>2132.6443129029999</v>
      </c>
    </row>
    <row r="23" spans="2:6" x14ac:dyDescent="0.25">
      <c r="B23" s="57" t="s">
        <v>205</v>
      </c>
      <c r="C23" s="57" t="s">
        <v>43</v>
      </c>
      <c r="D23" s="68">
        <v>1694.940021609</v>
      </c>
      <c r="E23" s="80">
        <v>1694.940021609</v>
      </c>
      <c r="F23" s="80">
        <v>1694.940021609</v>
      </c>
    </row>
    <row r="24" spans="2:6" x14ac:dyDescent="0.25">
      <c r="B24" s="57" t="s">
        <v>204</v>
      </c>
      <c r="C24" s="57" t="s">
        <v>41</v>
      </c>
      <c r="D24" s="68">
        <v>2376.9378242769999</v>
      </c>
      <c r="E24" s="80">
        <v>1057.6223956270001</v>
      </c>
      <c r="F24" s="80">
        <v>5563.085729853</v>
      </c>
    </row>
    <row r="25" spans="2:6" x14ac:dyDescent="0.25">
      <c r="B25" s="57" t="s">
        <v>205</v>
      </c>
      <c r="C25" s="57" t="s">
        <v>41</v>
      </c>
      <c r="D25" s="68">
        <v>1938.5780136870001</v>
      </c>
      <c r="E25" s="80">
        <v>1938.5780136870001</v>
      </c>
      <c r="F25" s="80">
        <v>1938.5780136870001</v>
      </c>
    </row>
    <row r="26" spans="2:6" x14ac:dyDescent="0.25">
      <c r="B26" s="57" t="s">
        <v>204</v>
      </c>
      <c r="C26" s="57" t="s">
        <v>40</v>
      </c>
      <c r="D26" s="68">
        <v>3619.1879585209999</v>
      </c>
      <c r="E26" s="80">
        <v>2547.3066285589998</v>
      </c>
      <c r="F26" s="80">
        <v>4066.1105213830001</v>
      </c>
    </row>
    <row r="27" spans="2:6" x14ac:dyDescent="0.25">
      <c r="B27" s="57" t="s">
        <v>205</v>
      </c>
      <c r="C27" s="57" t="s">
        <v>40</v>
      </c>
      <c r="D27" s="68">
        <v>3148.0340095219999</v>
      </c>
      <c r="E27" s="80">
        <v>2986.3228952159998</v>
      </c>
      <c r="F27" s="80">
        <v>3603.7653316589999</v>
      </c>
    </row>
    <row r="28" spans="2:6" x14ac:dyDescent="0.25">
      <c r="B28" s="57" t="s">
        <v>204</v>
      </c>
      <c r="C28" s="57" t="s">
        <v>201</v>
      </c>
      <c r="D28" s="68">
        <v>1697.99922083</v>
      </c>
      <c r="E28" s="57">
        <v>908.003583005</v>
      </c>
      <c r="F28" s="80">
        <v>2963.8900231389998</v>
      </c>
    </row>
    <row r="29" spans="2:6" x14ac:dyDescent="0.25">
      <c r="B29" s="57" t="s">
        <v>205</v>
      </c>
      <c r="C29" s="57" t="s">
        <v>201</v>
      </c>
      <c r="D29" s="68">
        <v>1716.2628867440001</v>
      </c>
      <c r="E29" s="57">
        <v>978.79421200900003</v>
      </c>
      <c r="F29" s="80">
        <v>3966.8316818879998</v>
      </c>
    </row>
    <row r="30" spans="2:6" x14ac:dyDescent="0.25">
      <c r="B30" s="57" t="s">
        <v>204</v>
      </c>
      <c r="C30" s="57" t="s">
        <v>200</v>
      </c>
      <c r="D30" s="68">
        <v>1981.856156173</v>
      </c>
      <c r="E30" s="80">
        <v>1014.4417807900001</v>
      </c>
      <c r="F30" s="80">
        <v>3783.5232742590001</v>
      </c>
    </row>
    <row r="31" spans="2:6" x14ac:dyDescent="0.25">
      <c r="B31" s="57" t="s">
        <v>205</v>
      </c>
      <c r="C31" s="57" t="s">
        <v>200</v>
      </c>
      <c r="D31" s="68">
        <v>2630.2733201629999</v>
      </c>
      <c r="E31" s="80">
        <v>1824.35402877</v>
      </c>
      <c r="F31" s="80">
        <v>3754.9509676110001</v>
      </c>
    </row>
    <row r="36" spans="2:2" x14ac:dyDescent="0.25">
      <c r="B36" s="57" t="s">
        <v>395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51"/>
  <sheetViews>
    <sheetView showGridLines="0" topLeftCell="A13" zoomScale="55" zoomScaleNormal="55" workbookViewId="0">
      <selection activeCell="E21" sqref="E21"/>
    </sheetView>
  </sheetViews>
  <sheetFormatPr defaultColWidth="8.88671875" defaultRowHeight="13.8" x14ac:dyDescent="0.25"/>
  <cols>
    <col min="1" max="2" width="8.88671875" style="57"/>
    <col min="3" max="3" width="11.44140625" style="57" customWidth="1"/>
    <col min="4" max="4" width="13.6640625" style="57" customWidth="1"/>
    <col min="5" max="16384" width="8.88671875" style="57"/>
  </cols>
  <sheetData>
    <row r="3" spans="2:5" x14ac:dyDescent="0.25">
      <c r="B3" s="57" t="s">
        <v>35</v>
      </c>
    </row>
    <row r="6" spans="2:5" x14ac:dyDescent="0.25">
      <c r="B6" s="57" t="s">
        <v>2</v>
      </c>
      <c r="C6" s="57" t="s">
        <v>3</v>
      </c>
      <c r="D6" s="57" t="s">
        <v>4</v>
      </c>
      <c r="E6" s="57" t="s">
        <v>566</v>
      </c>
    </row>
    <row r="7" spans="2:5" x14ac:dyDescent="0.25">
      <c r="B7" s="57">
        <v>2010</v>
      </c>
      <c r="C7" s="59" t="s">
        <v>5</v>
      </c>
      <c r="D7" s="57" t="s">
        <v>1</v>
      </c>
      <c r="E7" s="57">
        <v>0.04</v>
      </c>
    </row>
    <row r="8" spans="2:5" x14ac:dyDescent="0.25">
      <c r="B8" s="57">
        <v>2010</v>
      </c>
      <c r="C8" s="59" t="s">
        <v>6</v>
      </c>
      <c r="D8" s="57" t="s">
        <v>1</v>
      </c>
      <c r="E8" s="57">
        <v>0.21</v>
      </c>
    </row>
    <row r="9" spans="2:5" ht="27.6" x14ac:dyDescent="0.25">
      <c r="B9" s="57">
        <v>2010</v>
      </c>
      <c r="C9" s="59" t="s">
        <v>7</v>
      </c>
      <c r="D9" s="57" t="s">
        <v>1</v>
      </c>
      <c r="E9" s="57">
        <v>7.0000000000000007E-2</v>
      </c>
    </row>
    <row r="10" spans="2:5" x14ac:dyDescent="0.25">
      <c r="B10" s="57">
        <v>2017</v>
      </c>
      <c r="C10" s="59" t="s">
        <v>5</v>
      </c>
      <c r="D10" s="57" t="s">
        <v>1</v>
      </c>
      <c r="E10" s="57">
        <v>0.05</v>
      </c>
    </row>
    <row r="11" spans="2:5" x14ac:dyDescent="0.25">
      <c r="B11" s="57">
        <v>2017</v>
      </c>
      <c r="C11" s="59" t="s">
        <v>6</v>
      </c>
      <c r="D11" s="57" t="s">
        <v>1</v>
      </c>
      <c r="E11" s="57">
        <v>0.14000000000000001</v>
      </c>
    </row>
    <row r="12" spans="2:5" ht="27.6" x14ac:dyDescent="0.25">
      <c r="B12" s="57">
        <v>2017</v>
      </c>
      <c r="C12" s="59" t="s">
        <v>7</v>
      </c>
      <c r="D12" s="57" t="s">
        <v>1</v>
      </c>
      <c r="E12" s="57">
        <v>7.0000000000000007E-2</v>
      </c>
    </row>
    <row r="13" spans="2:5" x14ac:dyDescent="0.25">
      <c r="B13" s="57">
        <v>2010</v>
      </c>
      <c r="C13" s="59" t="s">
        <v>5</v>
      </c>
      <c r="D13" s="57" t="s">
        <v>8</v>
      </c>
      <c r="E13" s="57">
        <v>0.04</v>
      </c>
    </row>
    <row r="14" spans="2:5" x14ac:dyDescent="0.25">
      <c r="B14" s="57">
        <v>2010</v>
      </c>
      <c r="C14" s="59" t="s">
        <v>6</v>
      </c>
      <c r="D14" s="57" t="s">
        <v>8</v>
      </c>
      <c r="E14" s="57">
        <v>0.08</v>
      </c>
    </row>
    <row r="15" spans="2:5" ht="27.6" x14ac:dyDescent="0.25">
      <c r="B15" s="57">
        <v>2010</v>
      </c>
      <c r="C15" s="59" t="s">
        <v>7</v>
      </c>
      <c r="D15" s="57" t="s">
        <v>8</v>
      </c>
      <c r="E15" s="57">
        <v>0.05</v>
      </c>
    </row>
    <row r="16" spans="2:5" x14ac:dyDescent="0.25">
      <c r="B16" s="57">
        <v>2017</v>
      </c>
      <c r="C16" s="59" t="s">
        <v>5</v>
      </c>
      <c r="D16" s="57" t="s">
        <v>8</v>
      </c>
      <c r="E16" s="57">
        <v>0.03</v>
      </c>
    </row>
    <row r="17" spans="2:5" x14ac:dyDescent="0.25">
      <c r="B17" s="57">
        <v>2017</v>
      </c>
      <c r="C17" s="59" t="s">
        <v>6</v>
      </c>
      <c r="D17" s="57" t="s">
        <v>8</v>
      </c>
      <c r="E17" s="57">
        <v>0.14000000000000001</v>
      </c>
    </row>
    <row r="18" spans="2:5" ht="27.6" x14ac:dyDescent="0.25">
      <c r="B18" s="57">
        <v>2017</v>
      </c>
      <c r="C18" s="59" t="s">
        <v>7</v>
      </c>
      <c r="D18" s="57" t="s">
        <v>8</v>
      </c>
      <c r="E18" s="57">
        <v>7.0000000000000007E-2</v>
      </c>
    </row>
    <row r="19" spans="2:5" x14ac:dyDescent="0.25">
      <c r="B19" s="57">
        <v>2010</v>
      </c>
      <c r="C19" s="59" t="s">
        <v>5</v>
      </c>
      <c r="D19" s="57" t="s">
        <v>9</v>
      </c>
      <c r="E19" s="57">
        <v>0.02</v>
      </c>
    </row>
    <row r="20" spans="2:5" x14ac:dyDescent="0.25">
      <c r="B20" s="57">
        <v>2010</v>
      </c>
      <c r="C20" s="59" t="s">
        <v>6</v>
      </c>
      <c r="D20" s="57" t="s">
        <v>9</v>
      </c>
      <c r="E20" s="57">
        <v>0.32</v>
      </c>
    </row>
    <row r="21" spans="2:5" ht="27.6" x14ac:dyDescent="0.25">
      <c r="B21" s="57">
        <v>2010</v>
      </c>
      <c r="C21" s="59" t="s">
        <v>7</v>
      </c>
      <c r="D21" s="57" t="s">
        <v>9</v>
      </c>
      <c r="E21" s="57">
        <v>0.04</v>
      </c>
    </row>
    <row r="22" spans="2:5" x14ac:dyDescent="0.25">
      <c r="B22" s="57">
        <v>2017</v>
      </c>
      <c r="C22" s="59" t="s">
        <v>5</v>
      </c>
      <c r="D22" s="57" t="s">
        <v>9</v>
      </c>
      <c r="E22" s="57">
        <v>0.02</v>
      </c>
    </row>
    <row r="23" spans="2:5" x14ac:dyDescent="0.25">
      <c r="B23" s="57">
        <v>2017</v>
      </c>
      <c r="C23" s="59" t="s">
        <v>6</v>
      </c>
      <c r="D23" s="57" t="s">
        <v>9</v>
      </c>
      <c r="E23" s="57">
        <v>0.22</v>
      </c>
    </row>
    <row r="24" spans="2:5" ht="27.6" x14ac:dyDescent="0.25">
      <c r="B24" s="57">
        <v>2017</v>
      </c>
      <c r="C24" s="59" t="s">
        <v>7</v>
      </c>
      <c r="D24" s="57" t="s">
        <v>9</v>
      </c>
      <c r="E24" s="57">
        <v>0.05</v>
      </c>
    </row>
    <row r="25" spans="2:5" x14ac:dyDescent="0.25">
      <c r="B25" s="57">
        <v>2010</v>
      </c>
      <c r="C25" s="59" t="s">
        <v>5</v>
      </c>
      <c r="D25" s="59" t="s">
        <v>11</v>
      </c>
      <c r="E25" s="57">
        <v>0.06</v>
      </c>
    </row>
    <row r="26" spans="2:5" x14ac:dyDescent="0.25">
      <c r="B26" s="57">
        <v>2010</v>
      </c>
      <c r="C26" s="59" t="s">
        <v>6</v>
      </c>
      <c r="D26" s="59" t="s">
        <v>11</v>
      </c>
      <c r="E26" s="57">
        <v>0.4</v>
      </c>
    </row>
    <row r="27" spans="2:5" ht="27.6" x14ac:dyDescent="0.25">
      <c r="B27" s="57">
        <v>2010</v>
      </c>
      <c r="C27" s="59" t="s">
        <v>7</v>
      </c>
      <c r="D27" s="59" t="s">
        <v>11</v>
      </c>
      <c r="E27" s="57">
        <v>0.36</v>
      </c>
    </row>
    <row r="28" spans="2:5" x14ac:dyDescent="0.25">
      <c r="B28" s="57">
        <v>2017</v>
      </c>
      <c r="C28" s="59" t="s">
        <v>5</v>
      </c>
      <c r="D28" s="59" t="s">
        <v>11</v>
      </c>
      <c r="E28" s="57">
        <v>0.05</v>
      </c>
    </row>
    <row r="29" spans="2:5" x14ac:dyDescent="0.25">
      <c r="B29" s="57">
        <v>2017</v>
      </c>
      <c r="C29" s="59" t="s">
        <v>6</v>
      </c>
      <c r="D29" s="59" t="s">
        <v>11</v>
      </c>
      <c r="E29" s="57">
        <v>0.35</v>
      </c>
    </row>
    <row r="30" spans="2:5" ht="27.6" x14ac:dyDescent="0.25">
      <c r="B30" s="57">
        <v>2017</v>
      </c>
      <c r="C30" s="59" t="s">
        <v>7</v>
      </c>
      <c r="D30" s="59" t="s">
        <v>11</v>
      </c>
      <c r="E30" s="57">
        <v>0.1</v>
      </c>
    </row>
    <row r="31" spans="2:5" ht="27.6" x14ac:dyDescent="0.25">
      <c r="B31" s="57">
        <v>2010</v>
      </c>
      <c r="C31" s="59" t="s">
        <v>5</v>
      </c>
      <c r="D31" s="59" t="s">
        <v>10</v>
      </c>
      <c r="E31" s="57">
        <v>0.26</v>
      </c>
    </row>
    <row r="32" spans="2:5" ht="27.6" x14ac:dyDescent="0.25">
      <c r="B32" s="57">
        <v>2010</v>
      </c>
      <c r="C32" s="59" t="s">
        <v>6</v>
      </c>
      <c r="D32" s="59" t="s">
        <v>10</v>
      </c>
      <c r="E32" s="57">
        <v>0.35</v>
      </c>
    </row>
    <row r="33" spans="2:5" ht="27.6" x14ac:dyDescent="0.25">
      <c r="B33" s="57">
        <v>2010</v>
      </c>
      <c r="C33" s="59" t="s">
        <v>7</v>
      </c>
      <c r="D33" s="59" t="s">
        <v>10</v>
      </c>
      <c r="E33" s="57">
        <v>0.33</v>
      </c>
    </row>
    <row r="34" spans="2:5" ht="27.6" x14ac:dyDescent="0.25">
      <c r="B34" s="57">
        <v>2017</v>
      </c>
      <c r="C34" s="59" t="s">
        <v>5</v>
      </c>
      <c r="D34" s="59" t="s">
        <v>10</v>
      </c>
      <c r="E34" s="57">
        <v>0.16</v>
      </c>
    </row>
    <row r="35" spans="2:5" ht="27.6" x14ac:dyDescent="0.25">
      <c r="B35" s="57">
        <v>2017</v>
      </c>
      <c r="C35" s="59" t="s">
        <v>6</v>
      </c>
      <c r="D35" s="59" t="s">
        <v>10</v>
      </c>
      <c r="E35" s="57">
        <v>0.26</v>
      </c>
    </row>
    <row r="36" spans="2:5" ht="27.6" x14ac:dyDescent="0.25">
      <c r="B36" s="57">
        <v>2017</v>
      </c>
      <c r="C36" s="59" t="s">
        <v>7</v>
      </c>
      <c r="D36" s="59" t="s">
        <v>10</v>
      </c>
      <c r="E36" s="57">
        <v>0.22</v>
      </c>
    </row>
    <row r="37" spans="2:5" x14ac:dyDescent="0.25">
      <c r="B37" s="57">
        <v>2010</v>
      </c>
      <c r="C37" s="59" t="s">
        <v>5</v>
      </c>
      <c r="D37" s="59" t="s">
        <v>12</v>
      </c>
      <c r="E37" s="57">
        <v>0.1</v>
      </c>
    </row>
    <row r="38" spans="2:5" x14ac:dyDescent="0.25">
      <c r="B38" s="57">
        <v>2010</v>
      </c>
      <c r="C38" s="59" t="s">
        <v>6</v>
      </c>
      <c r="D38" s="59" t="s">
        <v>12</v>
      </c>
      <c r="E38" s="57">
        <v>0.26</v>
      </c>
    </row>
    <row r="39" spans="2:5" ht="27.6" x14ac:dyDescent="0.25">
      <c r="B39" s="57">
        <v>2010</v>
      </c>
      <c r="C39" s="59" t="s">
        <v>7</v>
      </c>
      <c r="D39" s="59" t="s">
        <v>12</v>
      </c>
      <c r="E39" s="57">
        <v>0.17</v>
      </c>
    </row>
    <row r="40" spans="2:5" x14ac:dyDescent="0.25">
      <c r="B40" s="57">
        <v>2017</v>
      </c>
      <c r="C40" s="59" t="s">
        <v>5</v>
      </c>
      <c r="D40" s="59" t="s">
        <v>12</v>
      </c>
      <c r="E40" s="57">
        <v>0.11</v>
      </c>
    </row>
    <row r="41" spans="2:5" x14ac:dyDescent="0.25">
      <c r="B41" s="57">
        <v>2017</v>
      </c>
      <c r="C41" s="59" t="s">
        <v>6</v>
      </c>
      <c r="D41" s="59" t="s">
        <v>12</v>
      </c>
      <c r="E41" s="57">
        <v>0.24</v>
      </c>
    </row>
    <row r="42" spans="2:5" ht="27.6" x14ac:dyDescent="0.25">
      <c r="B42" s="57">
        <v>2017</v>
      </c>
      <c r="C42" s="59" t="s">
        <v>7</v>
      </c>
      <c r="D42" s="59" t="s">
        <v>12</v>
      </c>
      <c r="E42" s="57">
        <v>0.14000000000000001</v>
      </c>
    </row>
    <row r="43" spans="2:5" x14ac:dyDescent="0.25">
      <c r="B43" s="57">
        <v>2010</v>
      </c>
      <c r="C43" s="59" t="s">
        <v>5</v>
      </c>
      <c r="D43" s="59" t="s">
        <v>13</v>
      </c>
      <c r="E43" s="57">
        <v>0.05</v>
      </c>
    </row>
    <row r="44" spans="2:5" x14ac:dyDescent="0.25">
      <c r="B44" s="57">
        <v>2010</v>
      </c>
      <c r="C44" s="59" t="s">
        <v>6</v>
      </c>
      <c r="D44" s="59" t="s">
        <v>13</v>
      </c>
      <c r="E44" s="57">
        <v>0.21</v>
      </c>
    </row>
    <row r="45" spans="2:5" ht="27.6" x14ac:dyDescent="0.25">
      <c r="B45" s="57">
        <v>2010</v>
      </c>
      <c r="C45" s="59" t="s">
        <v>7</v>
      </c>
      <c r="D45" s="59" t="s">
        <v>13</v>
      </c>
      <c r="E45" s="57">
        <v>0.08</v>
      </c>
    </row>
    <row r="46" spans="2:5" x14ac:dyDescent="0.25">
      <c r="B46" s="57">
        <v>2017</v>
      </c>
      <c r="C46" s="59" t="s">
        <v>5</v>
      </c>
      <c r="D46" s="59" t="s">
        <v>13</v>
      </c>
      <c r="E46" s="57">
        <v>0.04</v>
      </c>
    </row>
    <row r="47" spans="2:5" x14ac:dyDescent="0.25">
      <c r="B47" s="57">
        <v>2017</v>
      </c>
      <c r="C47" s="59" t="s">
        <v>6</v>
      </c>
      <c r="D47" s="59" t="s">
        <v>13</v>
      </c>
      <c r="E47" s="57">
        <v>0.28000000000000003</v>
      </c>
    </row>
    <row r="48" spans="2:5" ht="27.6" x14ac:dyDescent="0.25">
      <c r="B48" s="57">
        <v>2017</v>
      </c>
      <c r="C48" s="59" t="s">
        <v>7</v>
      </c>
      <c r="D48" s="59" t="s">
        <v>13</v>
      </c>
      <c r="E48" s="57">
        <v>0.06</v>
      </c>
    </row>
    <row r="51" spans="3:3" x14ac:dyDescent="0.25">
      <c r="C51" s="57" t="s">
        <v>570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3"/>
  <sheetViews>
    <sheetView showGridLines="0" zoomScale="70" zoomScaleNormal="70" workbookViewId="0">
      <selection sqref="A1:XFD2"/>
    </sheetView>
  </sheetViews>
  <sheetFormatPr defaultRowHeight="14.4" x14ac:dyDescent="0.3"/>
  <cols>
    <col min="2" max="2" width="20.5546875" customWidth="1"/>
  </cols>
  <sheetData>
    <row r="3" spans="2:5" x14ac:dyDescent="0.3">
      <c r="B3" s="57" t="s">
        <v>208</v>
      </c>
      <c r="C3" s="57"/>
      <c r="D3" s="57"/>
      <c r="E3" s="57"/>
    </row>
    <row r="4" spans="2:5" x14ac:dyDescent="0.3">
      <c r="B4" s="57"/>
      <c r="C4" s="57"/>
      <c r="D4" s="57"/>
      <c r="E4" s="57"/>
    </row>
    <row r="5" spans="2:5" x14ac:dyDescent="0.3">
      <c r="B5" s="57" t="s">
        <v>3</v>
      </c>
      <c r="C5" s="57" t="s">
        <v>51</v>
      </c>
      <c r="D5" s="57" t="s">
        <v>52</v>
      </c>
      <c r="E5" s="57"/>
    </row>
    <row r="6" spans="2:5" x14ac:dyDescent="0.3">
      <c r="B6" s="57" t="s">
        <v>141</v>
      </c>
      <c r="C6" s="61">
        <v>8.0204219999999993E-3</v>
      </c>
      <c r="D6" s="61">
        <v>6.5593798999999994E-2</v>
      </c>
      <c r="E6" s="57"/>
    </row>
    <row r="7" spans="2:5" x14ac:dyDescent="0.3">
      <c r="B7" s="57" t="s">
        <v>143</v>
      </c>
      <c r="C7" s="61">
        <v>1.357621E-2</v>
      </c>
      <c r="D7" s="61">
        <v>0.13118449600000001</v>
      </c>
      <c r="E7" s="57"/>
    </row>
    <row r="8" spans="2:5" x14ac:dyDescent="0.3">
      <c r="B8" s="57" t="s">
        <v>142</v>
      </c>
      <c r="C8" s="61">
        <v>7.2747155999999993E-2</v>
      </c>
      <c r="D8" s="61">
        <v>0.25281744900000003</v>
      </c>
      <c r="E8" s="57"/>
    </row>
    <row r="9" spans="2:5" x14ac:dyDescent="0.3">
      <c r="B9" s="57" t="s">
        <v>207</v>
      </c>
      <c r="C9" s="61">
        <v>0.19546471400000001</v>
      </c>
      <c r="D9" s="61">
        <v>0.62631814900000005</v>
      </c>
      <c r="E9" s="57"/>
    </row>
    <row r="10" spans="2:5" x14ac:dyDescent="0.3">
      <c r="B10" s="57" t="s">
        <v>144</v>
      </c>
      <c r="C10" s="61">
        <v>0.19565259300000001</v>
      </c>
      <c r="D10" s="61">
        <v>0.62253245999999995</v>
      </c>
      <c r="E10" s="57"/>
    </row>
    <row r="11" spans="2:5" x14ac:dyDescent="0.3">
      <c r="B11" s="57"/>
      <c r="C11" s="57"/>
      <c r="D11" s="57"/>
      <c r="E11" s="57"/>
    </row>
    <row r="12" spans="2:5" x14ac:dyDescent="0.3">
      <c r="B12" s="57"/>
      <c r="C12" s="57"/>
      <c r="D12" s="57"/>
      <c r="E12" s="57"/>
    </row>
    <row r="13" spans="2:5" x14ac:dyDescent="0.3">
      <c r="B13" s="57"/>
      <c r="C13" s="57"/>
      <c r="D13" s="57"/>
      <c r="E13" s="57"/>
    </row>
    <row r="14" spans="2:5" x14ac:dyDescent="0.3">
      <c r="B14" s="57"/>
      <c r="C14" s="57"/>
      <c r="D14" s="57"/>
      <c r="E14" s="57"/>
    </row>
    <row r="23" spans="2:2" x14ac:dyDescent="0.3">
      <c r="B23" t="s">
        <v>395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33"/>
  <sheetViews>
    <sheetView showGridLines="0" zoomScale="70" zoomScaleNormal="70" workbookViewId="0">
      <selection sqref="A1:XFD2"/>
    </sheetView>
  </sheetViews>
  <sheetFormatPr defaultColWidth="8.88671875" defaultRowHeight="13.8" x14ac:dyDescent="0.25"/>
  <cols>
    <col min="1" max="4" width="8.88671875" style="57"/>
    <col min="5" max="5" width="10" style="57" customWidth="1"/>
    <col min="6" max="6" width="10.44140625" style="57" customWidth="1"/>
    <col min="7" max="16384" width="8.88671875" style="57"/>
  </cols>
  <sheetData>
    <row r="3" spans="2:6" x14ac:dyDescent="0.25">
      <c r="B3" s="57" t="s">
        <v>209</v>
      </c>
    </row>
    <row r="6" spans="2:6" ht="69" x14ac:dyDescent="0.25">
      <c r="B6" s="82" t="s">
        <v>140</v>
      </c>
      <c r="C6" s="82" t="s">
        <v>48</v>
      </c>
      <c r="D6" s="82" t="s">
        <v>210</v>
      </c>
      <c r="E6" s="82" t="s">
        <v>51</v>
      </c>
      <c r="F6" s="82" t="s">
        <v>52</v>
      </c>
    </row>
    <row r="7" spans="2:6" x14ac:dyDescent="0.25">
      <c r="B7" s="57" t="s">
        <v>204</v>
      </c>
      <c r="C7" s="57" t="s">
        <v>47</v>
      </c>
      <c r="D7" s="61">
        <v>0.45974601799999998</v>
      </c>
      <c r="E7" s="61">
        <v>0.27678050599999998</v>
      </c>
      <c r="F7" s="61">
        <v>0.69117501199999998</v>
      </c>
    </row>
    <row r="8" spans="2:6" x14ac:dyDescent="0.25">
      <c r="B8" s="57" t="s">
        <v>205</v>
      </c>
      <c r="C8" s="57" t="s">
        <v>47</v>
      </c>
      <c r="D8" s="61">
        <v>0.55867849599999997</v>
      </c>
      <c r="E8" s="61">
        <v>0.32804740199999999</v>
      </c>
      <c r="F8" s="61">
        <v>0.680309685</v>
      </c>
    </row>
    <row r="9" spans="2:6" x14ac:dyDescent="0.25">
      <c r="B9" s="57" t="s">
        <v>204</v>
      </c>
      <c r="C9" s="57" t="s">
        <v>29</v>
      </c>
      <c r="D9" s="61">
        <v>0.60926007599999998</v>
      </c>
      <c r="E9" s="61">
        <v>0.50827707499999997</v>
      </c>
      <c r="F9" s="61">
        <v>0.80122923000000001</v>
      </c>
    </row>
    <row r="10" spans="2:6" x14ac:dyDescent="0.25">
      <c r="B10" s="57" t="s">
        <v>205</v>
      </c>
      <c r="C10" s="57" t="s">
        <v>29</v>
      </c>
      <c r="D10" s="61">
        <v>0.62434078800000004</v>
      </c>
      <c r="E10" s="61">
        <v>0.426018809</v>
      </c>
      <c r="F10" s="61">
        <v>0.883684531</v>
      </c>
    </row>
    <row r="11" spans="2:6" x14ac:dyDescent="0.25">
      <c r="B11" s="57" t="s">
        <v>204</v>
      </c>
      <c r="C11" s="57" t="s">
        <v>36</v>
      </c>
      <c r="D11" s="61">
        <v>0.49817408600000002</v>
      </c>
      <c r="E11" s="61">
        <v>0.27281798699999998</v>
      </c>
      <c r="F11" s="61">
        <v>0.61573944700000005</v>
      </c>
    </row>
    <row r="12" spans="2:6" x14ac:dyDescent="0.25">
      <c r="B12" s="57" t="s">
        <v>205</v>
      </c>
      <c r="C12" s="57" t="s">
        <v>36</v>
      </c>
      <c r="D12" s="61">
        <v>0.59295857500000004</v>
      </c>
      <c r="E12" s="61">
        <v>0.44632701299999999</v>
      </c>
      <c r="F12" s="61">
        <v>0.75</v>
      </c>
    </row>
    <row r="13" spans="2:6" x14ac:dyDescent="0.25">
      <c r="B13" s="57" t="s">
        <v>204</v>
      </c>
      <c r="C13" s="57" t="s">
        <v>25</v>
      </c>
      <c r="D13" s="61">
        <v>0.46037377200000001</v>
      </c>
      <c r="E13" s="61">
        <v>0.31594063900000002</v>
      </c>
      <c r="F13" s="61">
        <v>0.56955860000000003</v>
      </c>
    </row>
    <row r="14" spans="2:6" x14ac:dyDescent="0.25">
      <c r="B14" s="57" t="s">
        <v>205</v>
      </c>
      <c r="C14" s="57" t="s">
        <v>25</v>
      </c>
      <c r="D14" s="61">
        <v>0.45820380599999999</v>
      </c>
      <c r="E14" s="61">
        <v>0.33053653</v>
      </c>
      <c r="F14" s="61">
        <v>0.60352739700000002</v>
      </c>
    </row>
    <row r="15" spans="2:6" x14ac:dyDescent="0.25">
      <c r="B15" s="57" t="s">
        <v>204</v>
      </c>
      <c r="C15" s="57" t="s">
        <v>45</v>
      </c>
      <c r="D15" s="61">
        <v>0.49146419200000002</v>
      </c>
      <c r="E15" s="61">
        <v>0.29612484700000002</v>
      </c>
      <c r="F15" s="61">
        <v>0.64559350000000004</v>
      </c>
    </row>
    <row r="16" spans="2:6" x14ac:dyDescent="0.25">
      <c r="B16" s="57" t="s">
        <v>205</v>
      </c>
      <c r="C16" s="57" t="s">
        <v>45</v>
      </c>
      <c r="D16" s="61">
        <v>0.56955106300000002</v>
      </c>
      <c r="E16" s="61">
        <v>0.42872724299999998</v>
      </c>
      <c r="F16" s="61">
        <v>0.74790929100000003</v>
      </c>
    </row>
    <row r="17" spans="2:6" x14ac:dyDescent="0.25">
      <c r="B17" s="57" t="s">
        <v>204</v>
      </c>
      <c r="C17" s="57" t="s">
        <v>44</v>
      </c>
      <c r="D17" s="61">
        <v>0.35854309299999998</v>
      </c>
      <c r="E17" s="61">
        <v>0.145096009</v>
      </c>
      <c r="F17" s="61">
        <v>0.69064868400000001</v>
      </c>
    </row>
    <row r="18" spans="2:6" x14ac:dyDescent="0.25">
      <c r="B18" s="57" t="s">
        <v>205</v>
      </c>
      <c r="C18" s="57" t="s">
        <v>44</v>
      </c>
      <c r="D18" s="61">
        <v>0.46572150000000001</v>
      </c>
      <c r="E18" s="61">
        <v>0.22808219199999999</v>
      </c>
      <c r="F18" s="61">
        <v>0.65896846499999995</v>
      </c>
    </row>
    <row r="19" spans="2:6" x14ac:dyDescent="0.25">
      <c r="B19" s="57" t="s">
        <v>204</v>
      </c>
      <c r="C19" s="57" t="s">
        <v>27</v>
      </c>
      <c r="D19" s="61">
        <v>0.44976586200000002</v>
      </c>
      <c r="E19" s="61">
        <v>0.290804012</v>
      </c>
      <c r="F19" s="61">
        <v>0.62167606799999997</v>
      </c>
    </row>
    <row r="20" spans="2:6" x14ac:dyDescent="0.25">
      <c r="B20" s="57" t="s">
        <v>205</v>
      </c>
      <c r="C20" s="57" t="s">
        <v>27</v>
      </c>
      <c r="D20" s="61">
        <v>0.50664611299999995</v>
      </c>
      <c r="E20" s="61">
        <v>0.27836758</v>
      </c>
      <c r="F20" s="61">
        <v>0.69708170300000005</v>
      </c>
    </row>
    <row r="21" spans="2:6" x14ac:dyDescent="0.25">
      <c r="B21" s="57" t="s">
        <v>204</v>
      </c>
      <c r="C21" s="57" t="s">
        <v>43</v>
      </c>
      <c r="D21" s="61">
        <v>0.49747007300000001</v>
      </c>
      <c r="E21" s="61">
        <v>0.37676282100000003</v>
      </c>
      <c r="F21" s="61">
        <v>0.73726071299999996</v>
      </c>
    </row>
    <row r="22" spans="2:6" x14ac:dyDescent="0.25">
      <c r="B22" s="57" t="s">
        <v>205</v>
      </c>
      <c r="C22" s="57" t="s">
        <v>43</v>
      </c>
      <c r="D22" s="61">
        <v>0.54360730599999996</v>
      </c>
      <c r="E22" s="61">
        <v>0.54360730599999996</v>
      </c>
      <c r="F22" s="61">
        <v>0.54360730599999996</v>
      </c>
    </row>
    <row r="23" spans="2:6" x14ac:dyDescent="0.25">
      <c r="B23" s="57" t="s">
        <v>204</v>
      </c>
      <c r="C23" s="57" t="s">
        <v>41</v>
      </c>
      <c r="D23" s="61">
        <v>0.39763525900000002</v>
      </c>
      <c r="E23" s="61">
        <v>0.208643415</v>
      </c>
      <c r="F23" s="61">
        <v>0.77278263400000002</v>
      </c>
    </row>
    <row r="24" spans="2:6" x14ac:dyDescent="0.25">
      <c r="B24" s="57" t="s">
        <v>205</v>
      </c>
      <c r="C24" s="57" t="s">
        <v>41</v>
      </c>
      <c r="D24" s="61">
        <v>0.84500253700000005</v>
      </c>
      <c r="E24" s="61">
        <v>0.84500253700000005</v>
      </c>
      <c r="F24" s="61">
        <v>0.84500253700000005</v>
      </c>
    </row>
    <row r="25" spans="2:6" x14ac:dyDescent="0.25">
      <c r="B25" s="57" t="s">
        <v>204</v>
      </c>
      <c r="C25" s="57" t="s">
        <v>40</v>
      </c>
      <c r="D25" s="61">
        <v>0.38118582699999998</v>
      </c>
      <c r="E25" s="61">
        <v>0.251726858</v>
      </c>
      <c r="F25" s="61">
        <v>0.47398677900000002</v>
      </c>
    </row>
    <row r="26" spans="2:6" x14ac:dyDescent="0.25">
      <c r="B26" s="57" t="s">
        <v>205</v>
      </c>
      <c r="C26" s="57" t="s">
        <v>40</v>
      </c>
      <c r="D26" s="61">
        <v>0.45061283299999999</v>
      </c>
      <c r="E26" s="61">
        <v>0.45061283299999999</v>
      </c>
      <c r="F26" s="61">
        <v>0.45061283299999999</v>
      </c>
    </row>
    <row r="27" spans="2:6" x14ac:dyDescent="0.25">
      <c r="B27" s="57" t="s">
        <v>204</v>
      </c>
      <c r="C27" s="57" t="s">
        <v>201</v>
      </c>
      <c r="D27" s="61">
        <v>0.47667163200000001</v>
      </c>
      <c r="E27" s="61">
        <v>0.37152365399999998</v>
      </c>
      <c r="F27" s="61">
        <v>0.65577563900000002</v>
      </c>
    </row>
    <row r="28" spans="2:6" x14ac:dyDescent="0.25">
      <c r="B28" s="57" t="s">
        <v>205</v>
      </c>
      <c r="C28" s="57" t="s">
        <v>201</v>
      </c>
      <c r="D28" s="61">
        <v>0.49951596500000001</v>
      </c>
      <c r="E28" s="61">
        <v>0.37319824899999998</v>
      </c>
      <c r="F28" s="61">
        <v>0.77553585300000005</v>
      </c>
    </row>
    <row r="29" spans="2:6" x14ac:dyDescent="0.25">
      <c r="B29" s="57" t="s">
        <v>204</v>
      </c>
      <c r="C29" s="57" t="s">
        <v>200</v>
      </c>
      <c r="D29" s="61">
        <v>0.62675561700000004</v>
      </c>
      <c r="E29" s="61">
        <v>0.45991966000000001</v>
      </c>
      <c r="F29" s="61">
        <v>0.84332495100000004</v>
      </c>
    </row>
    <row r="30" spans="2:6" x14ac:dyDescent="0.25">
      <c r="B30" s="57" t="s">
        <v>205</v>
      </c>
      <c r="C30" s="57" t="s">
        <v>200</v>
      </c>
      <c r="D30" s="61">
        <v>0.65139771000000002</v>
      </c>
      <c r="E30" s="61">
        <v>0.43015125599999998</v>
      </c>
      <c r="F30" s="61">
        <v>0.819708031</v>
      </c>
    </row>
    <row r="33" spans="2:2" x14ac:dyDescent="0.25">
      <c r="B33" s="57" t="s">
        <v>395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16"/>
  <sheetViews>
    <sheetView showGridLines="0" zoomScale="70" zoomScaleNormal="70" workbookViewId="0">
      <selection sqref="A1:XFD2"/>
    </sheetView>
  </sheetViews>
  <sheetFormatPr defaultRowHeight="14.4" x14ac:dyDescent="0.3"/>
  <cols>
    <col min="2" max="2" width="14" bestFit="1" customWidth="1"/>
    <col min="3" max="3" width="12.5546875" bestFit="1" customWidth="1"/>
    <col min="4" max="4" width="13.6640625" bestFit="1" customWidth="1"/>
  </cols>
  <sheetData>
    <row r="3" spans="2:6" x14ac:dyDescent="0.3">
      <c r="B3" s="57" t="s">
        <v>212</v>
      </c>
      <c r="C3" s="57"/>
      <c r="D3" s="57"/>
      <c r="E3" s="57"/>
      <c r="F3" s="57"/>
    </row>
    <row r="4" spans="2:6" x14ac:dyDescent="0.3">
      <c r="B4" s="57"/>
      <c r="C4" s="57"/>
      <c r="D4" s="57"/>
      <c r="E4" s="57"/>
      <c r="F4" s="57"/>
    </row>
    <row r="5" spans="2:6" x14ac:dyDescent="0.3">
      <c r="B5" s="57"/>
      <c r="C5" s="57"/>
      <c r="D5" s="57"/>
      <c r="E5" s="57"/>
      <c r="F5" s="57"/>
    </row>
    <row r="6" spans="2:6" x14ac:dyDescent="0.3">
      <c r="B6" s="57" t="s">
        <v>140</v>
      </c>
      <c r="C6" s="57" t="s">
        <v>51</v>
      </c>
      <c r="D6" s="57" t="s">
        <v>52</v>
      </c>
      <c r="E6" s="57"/>
      <c r="F6" s="57"/>
    </row>
    <row r="7" spans="2:6" x14ac:dyDescent="0.3">
      <c r="B7" s="57" t="s">
        <v>184</v>
      </c>
      <c r="C7" s="61">
        <v>3.3705252999999998E-2</v>
      </c>
      <c r="D7" s="61">
        <v>3.7418393000000001E-2</v>
      </c>
      <c r="E7" s="57"/>
      <c r="F7" s="57"/>
    </row>
    <row r="8" spans="2:6" x14ac:dyDescent="0.3">
      <c r="B8" s="57" t="s">
        <v>136</v>
      </c>
      <c r="C8" s="61">
        <v>7.3533586999999997E-2</v>
      </c>
      <c r="D8" s="61">
        <v>0.27276926099999999</v>
      </c>
      <c r="E8" s="57"/>
      <c r="F8" s="57"/>
    </row>
    <row r="9" spans="2:6" x14ac:dyDescent="0.3">
      <c r="B9" s="57" t="s">
        <v>183</v>
      </c>
      <c r="C9" s="61">
        <v>0.16092379600000001</v>
      </c>
      <c r="D9" s="61">
        <v>0.72832658100000003</v>
      </c>
      <c r="E9" s="57"/>
      <c r="F9" s="57"/>
    </row>
    <row r="10" spans="2:6" x14ac:dyDescent="0.3">
      <c r="B10" s="57" t="s">
        <v>211</v>
      </c>
      <c r="C10" s="61">
        <v>0.28308712200000002</v>
      </c>
      <c r="D10" s="61">
        <v>0.60549871899999996</v>
      </c>
      <c r="E10" s="57"/>
      <c r="F10" s="57"/>
    </row>
    <row r="11" spans="2:6" x14ac:dyDescent="0.3">
      <c r="B11" s="57"/>
      <c r="C11" s="57"/>
      <c r="D11" s="57"/>
      <c r="E11" s="57"/>
      <c r="F11" s="57"/>
    </row>
    <row r="12" spans="2:6" x14ac:dyDescent="0.3">
      <c r="B12" s="57"/>
      <c r="C12" s="57"/>
      <c r="D12" s="57"/>
      <c r="E12" s="57"/>
      <c r="F12" s="57"/>
    </row>
    <row r="13" spans="2:6" x14ac:dyDescent="0.3">
      <c r="B13" s="57"/>
      <c r="C13" s="57"/>
      <c r="D13" s="57"/>
      <c r="E13" s="57"/>
      <c r="F13" s="57"/>
    </row>
    <row r="14" spans="2:6" x14ac:dyDescent="0.3">
      <c r="B14" s="57"/>
      <c r="C14" s="57"/>
      <c r="D14" s="57"/>
      <c r="E14" s="57"/>
      <c r="F14" s="57"/>
    </row>
    <row r="15" spans="2:6" x14ac:dyDescent="0.3">
      <c r="B15" s="57" t="s">
        <v>395</v>
      </c>
      <c r="C15" s="57"/>
      <c r="D15" s="57"/>
      <c r="E15" s="57"/>
      <c r="F15" s="57"/>
    </row>
    <row r="16" spans="2:6" x14ac:dyDescent="0.3">
      <c r="B16" s="57"/>
      <c r="C16" s="57"/>
      <c r="D16" s="57"/>
      <c r="E16" s="57"/>
      <c r="F16" s="57"/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34"/>
  <sheetViews>
    <sheetView showGridLines="0" zoomScale="70" zoomScaleNormal="70" workbookViewId="0">
      <selection activeCell="D10" sqref="D10"/>
    </sheetView>
  </sheetViews>
  <sheetFormatPr defaultColWidth="8.88671875" defaultRowHeight="13.8" x14ac:dyDescent="0.25"/>
  <cols>
    <col min="1" max="16384" width="8.88671875" style="57"/>
  </cols>
  <sheetData>
    <row r="3" spans="2:6" x14ac:dyDescent="0.25">
      <c r="B3" s="57" t="s">
        <v>213</v>
      </c>
    </row>
    <row r="6" spans="2:6" x14ac:dyDescent="0.25">
      <c r="B6" s="57" t="s">
        <v>140</v>
      </c>
      <c r="C6" s="57" t="s">
        <v>48</v>
      </c>
      <c r="D6" s="57" t="s">
        <v>214</v>
      </c>
      <c r="E6" s="57" t="s">
        <v>51</v>
      </c>
      <c r="F6" s="57" t="s">
        <v>52</v>
      </c>
    </row>
    <row r="7" spans="2:6" x14ac:dyDescent="0.25">
      <c r="B7" s="57" t="s">
        <v>204</v>
      </c>
      <c r="C7" s="57" t="s">
        <v>47</v>
      </c>
      <c r="D7" s="67">
        <v>4.5826011999999999E-2</v>
      </c>
      <c r="E7" s="57">
        <v>2.9593781E-2</v>
      </c>
      <c r="F7" s="57">
        <v>0.189203657</v>
      </c>
    </row>
    <row r="8" spans="2:6" x14ac:dyDescent="0.25">
      <c r="B8" s="57" t="s">
        <v>205</v>
      </c>
      <c r="C8" s="57" t="s">
        <v>47</v>
      </c>
      <c r="D8" s="67">
        <v>0.116387301</v>
      </c>
      <c r="E8" s="57">
        <v>8.2314370999999997E-2</v>
      </c>
      <c r="F8" s="57">
        <v>0.15401208399999999</v>
      </c>
    </row>
    <row r="9" spans="2:6" x14ac:dyDescent="0.25">
      <c r="B9" s="57" t="s">
        <v>204</v>
      </c>
      <c r="C9" s="57" t="s">
        <v>29</v>
      </c>
      <c r="D9" s="67">
        <v>3.5490395000000001E-2</v>
      </c>
      <c r="E9" s="57">
        <v>2.5577068000000001E-2</v>
      </c>
      <c r="F9" s="57">
        <v>8.069817E-2</v>
      </c>
    </row>
    <row r="10" spans="2:6" x14ac:dyDescent="0.25">
      <c r="B10" s="57" t="s">
        <v>205</v>
      </c>
      <c r="C10" s="57" t="s">
        <v>29</v>
      </c>
      <c r="D10" s="67">
        <v>5.1453069999999997E-2</v>
      </c>
      <c r="E10" s="57">
        <v>2.8653581000000001E-2</v>
      </c>
      <c r="F10" s="57">
        <v>6.8621034999999997E-2</v>
      </c>
    </row>
    <row r="11" spans="2:6" x14ac:dyDescent="0.25">
      <c r="B11" s="57" t="s">
        <v>204</v>
      </c>
      <c r="C11" s="57" t="s">
        <v>36</v>
      </c>
      <c r="D11" s="67">
        <v>9.7283272000000004E-2</v>
      </c>
      <c r="E11" s="57">
        <v>5.2898734000000003E-2</v>
      </c>
      <c r="F11" s="57">
        <v>0.186370495</v>
      </c>
    </row>
    <row r="12" spans="2:6" x14ac:dyDescent="0.25">
      <c r="B12" s="57" t="s">
        <v>205</v>
      </c>
      <c r="C12" s="57" t="s">
        <v>36</v>
      </c>
      <c r="D12" s="67">
        <v>7.1000397000000007E-2</v>
      </c>
      <c r="E12" s="57">
        <v>3.7813893000000001E-2</v>
      </c>
      <c r="F12" s="57">
        <v>0.101342102</v>
      </c>
    </row>
    <row r="13" spans="2:6" x14ac:dyDescent="0.25">
      <c r="B13" s="57" t="s">
        <v>204</v>
      </c>
      <c r="C13" s="57" t="s">
        <v>25</v>
      </c>
      <c r="D13" s="67">
        <v>3.7485469E-2</v>
      </c>
      <c r="E13" s="57">
        <v>1.868912E-2</v>
      </c>
      <c r="F13" s="57">
        <v>4.9500745999999998E-2</v>
      </c>
    </row>
    <row r="14" spans="2:6" x14ac:dyDescent="0.25">
      <c r="B14" s="57" t="s">
        <v>205</v>
      </c>
      <c r="C14" s="57" t="s">
        <v>25</v>
      </c>
      <c r="D14" s="67">
        <v>3.9090292999999998E-2</v>
      </c>
      <c r="E14" s="57">
        <v>1.9227395000000001E-2</v>
      </c>
      <c r="F14" s="57">
        <v>5.0590446999999997E-2</v>
      </c>
    </row>
    <row r="15" spans="2:6" x14ac:dyDescent="0.25">
      <c r="B15" s="57" t="s">
        <v>204</v>
      </c>
      <c r="C15" s="57" t="s">
        <v>45</v>
      </c>
      <c r="D15" s="67">
        <v>6.6066822999999997E-2</v>
      </c>
      <c r="E15" s="57">
        <v>2.6679594000000001E-2</v>
      </c>
      <c r="F15" s="57">
        <v>0.125923972</v>
      </c>
    </row>
    <row r="16" spans="2:6" x14ac:dyDescent="0.25">
      <c r="B16" s="57" t="s">
        <v>205</v>
      </c>
      <c r="C16" s="57" t="s">
        <v>45</v>
      </c>
      <c r="D16" s="67">
        <v>0.103411165</v>
      </c>
      <c r="E16" s="57">
        <v>2.9112015000000002E-2</v>
      </c>
      <c r="F16" s="57">
        <v>0.254638423</v>
      </c>
    </row>
    <row r="17" spans="2:6" x14ac:dyDescent="0.25">
      <c r="B17" s="57" t="s">
        <v>204</v>
      </c>
      <c r="C17" s="57" t="s">
        <v>44</v>
      </c>
      <c r="D17" s="67">
        <v>0.106751841</v>
      </c>
      <c r="E17" s="57">
        <v>3.4044576999999999E-2</v>
      </c>
      <c r="F17" s="57">
        <v>0.22943849299999999</v>
      </c>
    </row>
    <row r="18" spans="2:6" x14ac:dyDescent="0.25">
      <c r="B18" s="57" t="s">
        <v>205</v>
      </c>
      <c r="C18" s="57" t="s">
        <v>44</v>
      </c>
      <c r="D18" s="67">
        <v>0.13903907200000001</v>
      </c>
      <c r="E18" s="57">
        <v>2.7049173999999999E-2</v>
      </c>
      <c r="F18" s="57">
        <v>0.333790011</v>
      </c>
    </row>
    <row r="19" spans="2:6" x14ac:dyDescent="0.25">
      <c r="B19" s="57" t="s">
        <v>204</v>
      </c>
      <c r="C19" s="57" t="s">
        <v>27</v>
      </c>
      <c r="D19" s="67">
        <v>4.6833193000000002E-2</v>
      </c>
      <c r="E19" s="57">
        <v>2.7656096000000002E-2</v>
      </c>
      <c r="F19" s="57">
        <v>7.0186066000000005E-2</v>
      </c>
    </row>
    <row r="20" spans="2:6" x14ac:dyDescent="0.25">
      <c r="B20" s="57" t="s">
        <v>205</v>
      </c>
      <c r="C20" s="57" t="s">
        <v>27</v>
      </c>
      <c r="D20" s="67">
        <v>5.6656115E-2</v>
      </c>
      <c r="E20" s="57">
        <v>3.2858305999999997E-2</v>
      </c>
      <c r="F20" s="57">
        <v>0.107663773</v>
      </c>
    </row>
    <row r="21" spans="2:6" x14ac:dyDescent="0.25">
      <c r="B21" s="57" t="s">
        <v>204</v>
      </c>
      <c r="C21" s="57" t="s">
        <v>43</v>
      </c>
      <c r="D21" s="67">
        <v>7.6717052999999993E-2</v>
      </c>
      <c r="E21" s="57">
        <v>4.0550917999999998E-2</v>
      </c>
      <c r="F21" s="57">
        <v>0.10519086900000001</v>
      </c>
    </row>
    <row r="22" spans="2:6" x14ac:dyDescent="0.25">
      <c r="B22" s="57" t="s">
        <v>205</v>
      </c>
      <c r="C22" s="57" t="s">
        <v>43</v>
      </c>
      <c r="D22" s="67">
        <v>4.8442112000000002E-2</v>
      </c>
      <c r="E22" s="57">
        <v>4.8442112000000002E-2</v>
      </c>
      <c r="F22" s="57">
        <v>4.8442112000000002E-2</v>
      </c>
    </row>
    <row r="23" spans="2:6" x14ac:dyDescent="0.25">
      <c r="B23" s="57" t="s">
        <v>204</v>
      </c>
      <c r="C23" s="57" t="s">
        <v>41</v>
      </c>
      <c r="D23" s="67">
        <v>8.0014828999999996E-2</v>
      </c>
      <c r="E23" s="57">
        <v>3.2809742000000003E-2</v>
      </c>
      <c r="F23" s="57">
        <v>0.14867459599999999</v>
      </c>
    </row>
    <row r="24" spans="2:6" x14ac:dyDescent="0.25">
      <c r="B24" s="57" t="s">
        <v>205</v>
      </c>
      <c r="C24" s="57" t="s">
        <v>41</v>
      </c>
      <c r="D24" s="67">
        <v>3.5643413999999998E-2</v>
      </c>
      <c r="E24" s="57">
        <v>3.0038939000000001E-2</v>
      </c>
      <c r="F24" s="57">
        <v>3.0038939000000001E-2</v>
      </c>
    </row>
    <row r="25" spans="2:6" x14ac:dyDescent="0.25">
      <c r="B25" s="57" t="s">
        <v>204</v>
      </c>
      <c r="C25" s="57" t="s">
        <v>40</v>
      </c>
      <c r="D25" s="67">
        <v>0.10508150400000001</v>
      </c>
      <c r="E25" s="57">
        <v>5.8516807999999997E-2</v>
      </c>
      <c r="F25" s="57">
        <v>0.20438503199999999</v>
      </c>
    </row>
    <row r="26" spans="2:6" x14ac:dyDescent="0.25">
      <c r="B26" s="57" t="s">
        <v>205</v>
      </c>
      <c r="C26" s="57" t="s">
        <v>40</v>
      </c>
      <c r="D26" s="67">
        <v>0.16730816800000001</v>
      </c>
      <c r="E26" s="57">
        <v>8.8043156999999997E-2</v>
      </c>
      <c r="F26" s="57">
        <v>0.25431757999999999</v>
      </c>
    </row>
    <row r="27" spans="2:6" x14ac:dyDescent="0.25">
      <c r="B27" s="57" t="s">
        <v>204</v>
      </c>
      <c r="C27" s="57" t="s">
        <v>201</v>
      </c>
      <c r="D27" s="67">
        <v>5.3662058999999998E-2</v>
      </c>
      <c r="E27" s="57">
        <v>2.7503941E-2</v>
      </c>
      <c r="F27" s="57">
        <v>8.7198044000000002E-2</v>
      </c>
    </row>
    <row r="28" spans="2:6" x14ac:dyDescent="0.25">
      <c r="B28" s="57" t="s">
        <v>205</v>
      </c>
      <c r="C28" s="57" t="s">
        <v>201</v>
      </c>
      <c r="D28" s="67">
        <v>5.2321354E-2</v>
      </c>
      <c r="E28" s="57">
        <v>3.3094589000000001E-2</v>
      </c>
      <c r="F28" s="57">
        <v>0.11574048000000001</v>
      </c>
    </row>
    <row r="29" spans="2:6" x14ac:dyDescent="0.25">
      <c r="B29" s="57" t="s">
        <v>204</v>
      </c>
      <c r="C29" s="57" t="s">
        <v>200</v>
      </c>
      <c r="D29" s="67">
        <v>4.4196239999999998E-2</v>
      </c>
      <c r="E29" s="57">
        <v>2.3004846999999998E-2</v>
      </c>
      <c r="F29" s="57">
        <v>8.4888184000000005E-2</v>
      </c>
    </row>
    <row r="30" spans="2:6" x14ac:dyDescent="0.25">
      <c r="B30" s="57" t="s">
        <v>205</v>
      </c>
      <c r="C30" s="57" t="s">
        <v>200</v>
      </c>
      <c r="D30" s="67">
        <v>5.9400000000000001E-2</v>
      </c>
      <c r="E30" s="57">
        <v>3.1216893999999999E-2</v>
      </c>
      <c r="F30" s="57">
        <v>8.6519754000000004E-2</v>
      </c>
    </row>
    <row r="34" spans="2:2" x14ac:dyDescent="0.25">
      <c r="B34" s="57" t="s">
        <v>395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886"/>
  <sheetViews>
    <sheetView showGridLines="0" zoomScale="55" zoomScaleNormal="55" workbookViewId="0">
      <selection activeCell="B17" sqref="B17"/>
    </sheetView>
  </sheetViews>
  <sheetFormatPr defaultColWidth="8.88671875" defaultRowHeight="13.8" x14ac:dyDescent="0.25"/>
  <cols>
    <col min="1" max="16384" width="8.88671875" style="57"/>
  </cols>
  <sheetData>
    <row r="3" spans="2:4" x14ac:dyDescent="0.25">
      <c r="B3" s="57" t="s">
        <v>217</v>
      </c>
    </row>
    <row r="7" spans="2:4" x14ac:dyDescent="0.25">
      <c r="B7" s="57" t="s">
        <v>48</v>
      </c>
      <c r="C7" s="57" t="s">
        <v>49</v>
      </c>
      <c r="D7" s="57" t="s">
        <v>216</v>
      </c>
    </row>
    <row r="8" spans="2:4" x14ac:dyDescent="0.25">
      <c r="B8" s="57" t="s">
        <v>215</v>
      </c>
      <c r="C8" s="68">
        <v>7884.8667382760004</v>
      </c>
      <c r="D8" s="57">
        <v>37</v>
      </c>
    </row>
    <row r="9" spans="2:4" x14ac:dyDescent="0.25">
      <c r="B9" s="57" t="s">
        <v>215</v>
      </c>
      <c r="C9" s="68">
        <v>7504.5346068090003</v>
      </c>
      <c r="D9" s="57">
        <v>6.5</v>
      </c>
    </row>
    <row r="10" spans="2:4" x14ac:dyDescent="0.25">
      <c r="B10" s="57" t="s">
        <v>215</v>
      </c>
      <c r="C10" s="68">
        <v>6994.4865520000003</v>
      </c>
      <c r="D10" s="57">
        <v>9.6999999999999993</v>
      </c>
    </row>
    <row r="11" spans="2:4" x14ac:dyDescent="0.25">
      <c r="B11" s="57" t="s">
        <v>215</v>
      </c>
      <c r="C11" s="68">
        <v>5581.1690523380003</v>
      </c>
      <c r="D11" s="57">
        <v>1</v>
      </c>
    </row>
    <row r="12" spans="2:4" x14ac:dyDescent="0.25">
      <c r="B12" s="57" t="s">
        <v>215</v>
      </c>
      <c r="C12" s="68">
        <v>5579.4550005259998</v>
      </c>
      <c r="D12" s="57">
        <v>17.5</v>
      </c>
    </row>
    <row r="13" spans="2:4" x14ac:dyDescent="0.25">
      <c r="B13" s="57" t="s">
        <v>215</v>
      </c>
      <c r="C13" s="68">
        <v>5365.0492121469997</v>
      </c>
      <c r="D13" s="57">
        <v>10</v>
      </c>
    </row>
    <row r="14" spans="2:4" x14ac:dyDescent="0.25">
      <c r="B14" s="57" t="s">
        <v>215</v>
      </c>
      <c r="C14" s="68">
        <v>4954.5263278410002</v>
      </c>
      <c r="D14" s="57">
        <v>2</v>
      </c>
    </row>
    <row r="15" spans="2:4" x14ac:dyDescent="0.25">
      <c r="B15" s="57" t="s">
        <v>215</v>
      </c>
      <c r="C15" s="68">
        <v>4833.9127347849999</v>
      </c>
      <c r="D15" s="57">
        <v>1.4</v>
      </c>
    </row>
    <row r="16" spans="2:4" x14ac:dyDescent="0.25">
      <c r="B16" s="57" t="s">
        <v>215</v>
      </c>
      <c r="C16" s="68">
        <v>4823.8935542879999</v>
      </c>
      <c r="D16" s="57">
        <v>1.4</v>
      </c>
    </row>
    <row r="17" spans="2:4" x14ac:dyDescent="0.25">
      <c r="B17" s="57" t="s">
        <v>215</v>
      </c>
      <c r="C17" s="68">
        <v>4733.0584787380003</v>
      </c>
      <c r="D17" s="57">
        <v>2.8</v>
      </c>
    </row>
    <row r="18" spans="2:4" x14ac:dyDescent="0.25">
      <c r="B18" s="57" t="s">
        <v>215</v>
      </c>
      <c r="C18" s="68">
        <v>4487.5093704720002</v>
      </c>
      <c r="D18" s="57">
        <v>9</v>
      </c>
    </row>
    <row r="19" spans="2:4" x14ac:dyDescent="0.25">
      <c r="B19" s="57" t="s">
        <v>215</v>
      </c>
      <c r="C19" s="68">
        <v>4466.8394279269996</v>
      </c>
      <c r="D19" s="57">
        <v>12</v>
      </c>
    </row>
    <row r="20" spans="2:4" x14ac:dyDescent="0.25">
      <c r="B20" s="57" t="s">
        <v>215</v>
      </c>
      <c r="C20" s="68">
        <v>4401.1344950499997</v>
      </c>
      <c r="D20" s="57">
        <v>3.7</v>
      </c>
    </row>
    <row r="21" spans="2:4" x14ac:dyDescent="0.25">
      <c r="B21" s="57" t="s">
        <v>215</v>
      </c>
      <c r="C21" s="68">
        <v>4123.754907689</v>
      </c>
      <c r="D21" s="57">
        <v>1</v>
      </c>
    </row>
    <row r="22" spans="2:4" x14ac:dyDescent="0.25">
      <c r="B22" s="57" t="s">
        <v>215</v>
      </c>
      <c r="C22" s="68">
        <v>4123.752400327</v>
      </c>
      <c r="D22" s="57">
        <v>15</v>
      </c>
    </row>
    <row r="23" spans="2:4" x14ac:dyDescent="0.25">
      <c r="B23" s="57" t="s">
        <v>215</v>
      </c>
      <c r="C23" s="68">
        <v>3892.0226497250001</v>
      </c>
      <c r="D23" s="57">
        <v>3.5</v>
      </c>
    </row>
    <row r="24" spans="2:4" x14ac:dyDescent="0.25">
      <c r="B24" s="57" t="s">
        <v>215</v>
      </c>
      <c r="C24" s="68">
        <v>3818.2513330749998</v>
      </c>
      <c r="D24" s="57">
        <v>1.5</v>
      </c>
    </row>
    <row r="25" spans="2:4" x14ac:dyDescent="0.25">
      <c r="B25" s="57" t="s">
        <v>215</v>
      </c>
      <c r="C25" s="68">
        <v>3578.0542759710002</v>
      </c>
      <c r="D25" s="57">
        <v>1.06</v>
      </c>
    </row>
    <row r="26" spans="2:4" x14ac:dyDescent="0.25">
      <c r="B26" s="57" t="s">
        <v>215</v>
      </c>
      <c r="C26" s="68">
        <v>3333.5408440000001</v>
      </c>
      <c r="D26" s="57">
        <v>18</v>
      </c>
    </row>
    <row r="27" spans="2:4" x14ac:dyDescent="0.25">
      <c r="B27" s="57" t="s">
        <v>215</v>
      </c>
      <c r="C27" s="68">
        <v>3290.1952976279999</v>
      </c>
      <c r="D27" s="57">
        <v>1</v>
      </c>
    </row>
    <row r="28" spans="2:4" x14ac:dyDescent="0.25">
      <c r="B28" s="57" t="s">
        <v>215</v>
      </c>
      <c r="C28" s="68">
        <v>3206.7441982519999</v>
      </c>
      <c r="D28" s="57">
        <v>7.3</v>
      </c>
    </row>
    <row r="29" spans="2:4" x14ac:dyDescent="0.25">
      <c r="B29" s="57" t="s">
        <v>215</v>
      </c>
      <c r="C29" s="68">
        <v>3189.6714570519998</v>
      </c>
      <c r="D29" s="57">
        <v>1.8240000000000001</v>
      </c>
    </row>
    <row r="30" spans="2:4" x14ac:dyDescent="0.25">
      <c r="B30" s="57" t="s">
        <v>215</v>
      </c>
      <c r="C30" s="68">
        <v>3186.7286517799998</v>
      </c>
      <c r="D30" s="57">
        <v>1</v>
      </c>
    </row>
    <row r="31" spans="2:4" x14ac:dyDescent="0.25">
      <c r="B31" s="57" t="s">
        <v>215</v>
      </c>
      <c r="C31" s="68">
        <v>3167.1943048940002</v>
      </c>
      <c r="D31" s="57">
        <v>4.2</v>
      </c>
    </row>
    <row r="32" spans="2:4" x14ac:dyDescent="0.25">
      <c r="B32" s="57" t="s">
        <v>215</v>
      </c>
      <c r="C32" s="68">
        <v>3134.7221299389998</v>
      </c>
      <c r="D32" s="57">
        <v>8.5559999999999992</v>
      </c>
    </row>
    <row r="33" spans="2:4" x14ac:dyDescent="0.25">
      <c r="B33" s="57" t="s">
        <v>215</v>
      </c>
      <c r="C33" s="68">
        <v>2923.9174766669998</v>
      </c>
      <c r="D33" s="57">
        <v>3</v>
      </c>
    </row>
    <row r="34" spans="2:4" x14ac:dyDescent="0.25">
      <c r="B34" s="57" t="s">
        <v>215</v>
      </c>
      <c r="C34" s="68">
        <v>2915.597409558</v>
      </c>
      <c r="D34" s="57">
        <v>8.9</v>
      </c>
    </row>
    <row r="35" spans="2:4" x14ac:dyDescent="0.25">
      <c r="B35" s="57" t="s">
        <v>215</v>
      </c>
      <c r="C35" s="68">
        <v>2888.6831992719999</v>
      </c>
      <c r="D35" s="57">
        <v>2</v>
      </c>
    </row>
    <row r="36" spans="2:4" x14ac:dyDescent="0.25">
      <c r="B36" s="57" t="s">
        <v>215</v>
      </c>
      <c r="C36" s="68">
        <v>2786.6671216039999</v>
      </c>
      <c r="D36" s="57">
        <v>7</v>
      </c>
    </row>
    <row r="37" spans="2:4" x14ac:dyDescent="0.25">
      <c r="B37" s="57" t="s">
        <v>215</v>
      </c>
      <c r="C37" s="68">
        <v>2772.5501921569999</v>
      </c>
      <c r="D37" s="57">
        <v>1.2</v>
      </c>
    </row>
    <row r="38" spans="2:4" x14ac:dyDescent="0.25">
      <c r="B38" s="57" t="s">
        <v>215</v>
      </c>
      <c r="C38" s="68">
        <v>2750.872357022</v>
      </c>
      <c r="D38" s="57">
        <v>9.6</v>
      </c>
    </row>
    <row r="39" spans="2:4" x14ac:dyDescent="0.25">
      <c r="B39" s="57" t="s">
        <v>215</v>
      </c>
      <c r="C39" s="68">
        <v>2655.978665305</v>
      </c>
      <c r="D39" s="57">
        <v>4</v>
      </c>
    </row>
    <row r="40" spans="2:4" x14ac:dyDescent="0.25">
      <c r="B40" s="57" t="s">
        <v>215</v>
      </c>
      <c r="C40" s="68">
        <v>2655.1903487009999</v>
      </c>
      <c r="D40" s="57">
        <v>10.948</v>
      </c>
    </row>
    <row r="41" spans="2:4" x14ac:dyDescent="0.25">
      <c r="B41" s="57" t="s">
        <v>215</v>
      </c>
      <c r="C41" s="68">
        <v>2648.8218059800001</v>
      </c>
      <c r="D41" s="57">
        <v>2</v>
      </c>
    </row>
    <row r="42" spans="2:4" x14ac:dyDescent="0.25">
      <c r="B42" s="57" t="s">
        <v>215</v>
      </c>
      <c r="C42" s="68">
        <v>2602.4738122610001</v>
      </c>
      <c r="D42" s="57">
        <v>3</v>
      </c>
    </row>
    <row r="43" spans="2:4" x14ac:dyDescent="0.25">
      <c r="B43" s="57" t="s">
        <v>215</v>
      </c>
      <c r="C43" s="68">
        <v>2575.2763304999999</v>
      </c>
      <c r="D43" s="57">
        <v>1</v>
      </c>
    </row>
    <row r="44" spans="2:4" x14ac:dyDescent="0.25">
      <c r="B44" s="57" t="s">
        <v>215</v>
      </c>
      <c r="C44" s="68">
        <v>2570.6464135410001</v>
      </c>
      <c r="D44" s="57">
        <v>3</v>
      </c>
    </row>
    <row r="45" spans="2:4" x14ac:dyDescent="0.25">
      <c r="B45" s="57" t="s">
        <v>215</v>
      </c>
      <c r="C45" s="68">
        <v>2487.1108441350002</v>
      </c>
      <c r="D45" s="57">
        <v>2</v>
      </c>
    </row>
    <row r="46" spans="2:4" x14ac:dyDescent="0.25">
      <c r="B46" s="57" t="s">
        <v>215</v>
      </c>
      <c r="C46" s="68">
        <v>2432.527038528</v>
      </c>
      <c r="D46" s="57">
        <v>9.9</v>
      </c>
    </row>
    <row r="47" spans="2:4" x14ac:dyDescent="0.25">
      <c r="B47" s="57" t="s">
        <v>215</v>
      </c>
      <c r="C47" s="68">
        <v>2424.7922523789998</v>
      </c>
      <c r="D47" s="57">
        <v>8.91</v>
      </c>
    </row>
    <row r="48" spans="2:4" x14ac:dyDescent="0.25">
      <c r="B48" s="57" t="s">
        <v>215</v>
      </c>
      <c r="C48" s="68">
        <v>2410.1581222559998</v>
      </c>
      <c r="D48" s="57">
        <v>1.2</v>
      </c>
    </row>
    <row r="49" spans="2:4" x14ac:dyDescent="0.25">
      <c r="B49" s="57" t="s">
        <v>215</v>
      </c>
      <c r="C49" s="68">
        <v>2379.6364544829999</v>
      </c>
      <c r="D49" s="57">
        <v>4.2450000000000001</v>
      </c>
    </row>
    <row r="50" spans="2:4" x14ac:dyDescent="0.25">
      <c r="B50" s="57" t="s">
        <v>215</v>
      </c>
      <c r="C50" s="68">
        <v>2327.3316484510001</v>
      </c>
      <c r="D50" s="57">
        <v>9.9</v>
      </c>
    </row>
    <row r="51" spans="2:4" x14ac:dyDescent="0.25">
      <c r="B51" s="57" t="s">
        <v>215</v>
      </c>
      <c r="C51" s="68">
        <v>2309.2572328040001</v>
      </c>
      <c r="D51" s="57">
        <v>6.5</v>
      </c>
    </row>
    <row r="52" spans="2:4" x14ac:dyDescent="0.25">
      <c r="B52" s="57" t="s">
        <v>215</v>
      </c>
      <c r="C52" s="68">
        <v>2294.6529524970001</v>
      </c>
      <c r="D52" s="57">
        <v>6.3540000000000001</v>
      </c>
    </row>
    <row r="53" spans="2:4" x14ac:dyDescent="0.25">
      <c r="B53" s="57" t="s">
        <v>215</v>
      </c>
      <c r="C53" s="68">
        <v>2289.1951492899998</v>
      </c>
      <c r="D53" s="57">
        <v>1</v>
      </c>
    </row>
    <row r="54" spans="2:4" x14ac:dyDescent="0.25">
      <c r="B54" s="57" t="s">
        <v>215</v>
      </c>
      <c r="C54" s="68">
        <v>2287.9394030459998</v>
      </c>
      <c r="D54" s="57">
        <v>2</v>
      </c>
    </row>
    <row r="55" spans="2:4" x14ac:dyDescent="0.25">
      <c r="B55" s="57" t="s">
        <v>215</v>
      </c>
      <c r="C55" s="68">
        <v>2279.026586256</v>
      </c>
      <c r="D55" s="57">
        <v>9.9</v>
      </c>
    </row>
    <row r="56" spans="2:4" x14ac:dyDescent="0.25">
      <c r="B56" s="57" t="s">
        <v>215</v>
      </c>
      <c r="C56" s="68">
        <v>2278.9114049919999</v>
      </c>
      <c r="D56" s="57">
        <v>6.6580000000000004</v>
      </c>
    </row>
    <row r="57" spans="2:4" x14ac:dyDescent="0.25">
      <c r="B57" s="57" t="s">
        <v>215</v>
      </c>
      <c r="C57" s="68">
        <v>2236.410557958</v>
      </c>
      <c r="D57" s="57">
        <v>9.9</v>
      </c>
    </row>
    <row r="58" spans="2:4" x14ac:dyDescent="0.25">
      <c r="B58" s="57" t="s">
        <v>215</v>
      </c>
      <c r="C58" s="68">
        <v>2219.8221989160002</v>
      </c>
      <c r="D58" s="57">
        <v>11.795999999999999</v>
      </c>
    </row>
    <row r="59" spans="2:4" x14ac:dyDescent="0.25">
      <c r="B59" s="57" t="s">
        <v>215</v>
      </c>
      <c r="C59" s="68">
        <v>2219.6870188329999</v>
      </c>
      <c r="D59" s="57">
        <v>11.5</v>
      </c>
    </row>
    <row r="60" spans="2:4" x14ac:dyDescent="0.25">
      <c r="B60" s="57" t="s">
        <v>215</v>
      </c>
      <c r="C60" s="68">
        <v>2217.3076880459998</v>
      </c>
      <c r="D60" s="57">
        <v>2</v>
      </c>
    </row>
    <row r="61" spans="2:4" x14ac:dyDescent="0.25">
      <c r="B61" s="57" t="s">
        <v>215</v>
      </c>
      <c r="C61" s="68">
        <v>2194.1103064529998</v>
      </c>
      <c r="D61" s="57">
        <v>5</v>
      </c>
    </row>
    <row r="62" spans="2:4" x14ac:dyDescent="0.25">
      <c r="B62" s="57" t="s">
        <v>215</v>
      </c>
      <c r="C62" s="68">
        <v>2189.0455880469999</v>
      </c>
      <c r="D62" s="57">
        <v>1</v>
      </c>
    </row>
    <row r="63" spans="2:4" x14ac:dyDescent="0.25">
      <c r="B63" s="57" t="s">
        <v>215</v>
      </c>
      <c r="C63" s="68">
        <v>2188.8260127449998</v>
      </c>
      <c r="D63" s="57">
        <v>3</v>
      </c>
    </row>
    <row r="64" spans="2:4" x14ac:dyDescent="0.25">
      <c r="B64" s="57" t="s">
        <v>215</v>
      </c>
      <c r="C64" s="68">
        <v>2184.1323970349999</v>
      </c>
      <c r="D64" s="57">
        <v>8.8000000000000007</v>
      </c>
    </row>
    <row r="65" spans="2:4" x14ac:dyDescent="0.25">
      <c r="B65" s="57" t="s">
        <v>215</v>
      </c>
      <c r="C65" s="68">
        <v>2174.3616228679998</v>
      </c>
      <c r="D65" s="57">
        <v>2</v>
      </c>
    </row>
    <row r="66" spans="2:4" x14ac:dyDescent="0.25">
      <c r="B66" s="57" t="s">
        <v>215</v>
      </c>
      <c r="C66" s="68">
        <v>2163.7209745780001</v>
      </c>
      <c r="D66" s="57">
        <v>9.1999999999999993</v>
      </c>
    </row>
    <row r="67" spans="2:4" x14ac:dyDescent="0.25">
      <c r="B67" s="57" t="s">
        <v>215</v>
      </c>
      <c r="C67" s="68">
        <v>2128.710958569</v>
      </c>
      <c r="D67" s="57">
        <v>30</v>
      </c>
    </row>
    <row r="68" spans="2:4" x14ac:dyDescent="0.25">
      <c r="B68" s="57" t="s">
        <v>215</v>
      </c>
      <c r="C68" s="68">
        <v>2117.1877655560002</v>
      </c>
      <c r="D68" s="57">
        <v>9.9</v>
      </c>
    </row>
    <row r="69" spans="2:4" x14ac:dyDescent="0.25">
      <c r="B69" s="57" t="s">
        <v>215</v>
      </c>
      <c r="C69" s="68">
        <v>2098.887572264</v>
      </c>
      <c r="D69" s="57">
        <v>36.9</v>
      </c>
    </row>
    <row r="70" spans="2:4" x14ac:dyDescent="0.25">
      <c r="B70" s="57" t="s">
        <v>215</v>
      </c>
      <c r="C70" s="68">
        <v>2087.2928916310002</v>
      </c>
      <c r="D70" s="57">
        <v>2</v>
      </c>
    </row>
    <row r="71" spans="2:4" x14ac:dyDescent="0.25">
      <c r="B71" s="57" t="s">
        <v>215</v>
      </c>
      <c r="C71" s="68">
        <v>2075.986547085</v>
      </c>
      <c r="D71" s="57">
        <v>3</v>
      </c>
    </row>
    <row r="72" spans="2:4" x14ac:dyDescent="0.25">
      <c r="B72" s="57" t="s">
        <v>215</v>
      </c>
      <c r="C72" s="68">
        <v>2034.082801195</v>
      </c>
      <c r="D72" s="57">
        <v>18.399999999999999</v>
      </c>
    </row>
    <row r="73" spans="2:4" x14ac:dyDescent="0.25">
      <c r="B73" s="57" t="s">
        <v>215</v>
      </c>
      <c r="C73" s="68">
        <v>2029.934468785</v>
      </c>
      <c r="D73" s="57">
        <v>6.5</v>
      </c>
    </row>
    <row r="74" spans="2:4" x14ac:dyDescent="0.25">
      <c r="B74" s="57" t="s">
        <v>215</v>
      </c>
      <c r="C74" s="68">
        <v>2025.0921108990001</v>
      </c>
      <c r="D74" s="57">
        <v>9.5</v>
      </c>
    </row>
    <row r="75" spans="2:4" x14ac:dyDescent="0.25">
      <c r="B75" s="57" t="s">
        <v>215</v>
      </c>
      <c r="C75" s="68">
        <v>2021.79671151</v>
      </c>
      <c r="D75" s="57">
        <v>3</v>
      </c>
    </row>
    <row r="76" spans="2:4" x14ac:dyDescent="0.25">
      <c r="B76" s="57" t="s">
        <v>215</v>
      </c>
      <c r="C76" s="68">
        <v>1993.631533919</v>
      </c>
      <c r="D76" s="57">
        <v>3</v>
      </c>
    </row>
    <row r="77" spans="2:4" x14ac:dyDescent="0.25">
      <c r="B77" s="57" t="s">
        <v>215</v>
      </c>
      <c r="C77" s="68">
        <v>1989.4975699890001</v>
      </c>
      <c r="D77" s="57">
        <v>11</v>
      </c>
    </row>
    <row r="78" spans="2:4" x14ac:dyDescent="0.25">
      <c r="B78" s="57" t="s">
        <v>215</v>
      </c>
      <c r="C78" s="68">
        <v>1989.1962191380001</v>
      </c>
      <c r="D78" s="57">
        <v>9.9</v>
      </c>
    </row>
    <row r="79" spans="2:4" x14ac:dyDescent="0.25">
      <c r="B79" s="57" t="s">
        <v>215</v>
      </c>
      <c r="C79" s="68">
        <v>1964.2874097700001</v>
      </c>
      <c r="D79" s="57">
        <v>2</v>
      </c>
    </row>
    <row r="80" spans="2:4" x14ac:dyDescent="0.25">
      <c r="B80" s="57" t="s">
        <v>215</v>
      </c>
      <c r="C80" s="68">
        <v>1964.1329261440001</v>
      </c>
      <c r="D80" s="57">
        <v>20</v>
      </c>
    </row>
    <row r="81" spans="2:4" x14ac:dyDescent="0.25">
      <c r="B81" s="57" t="s">
        <v>215</v>
      </c>
      <c r="C81" s="68">
        <v>1944.5166341950001</v>
      </c>
      <c r="D81" s="57">
        <v>9.4</v>
      </c>
    </row>
    <row r="82" spans="2:4" x14ac:dyDescent="0.25">
      <c r="B82" s="57" t="s">
        <v>215</v>
      </c>
      <c r="C82" s="68">
        <v>1942.577180369</v>
      </c>
      <c r="D82" s="57">
        <v>4</v>
      </c>
    </row>
    <row r="83" spans="2:4" x14ac:dyDescent="0.25">
      <c r="B83" s="57" t="s">
        <v>215</v>
      </c>
      <c r="C83" s="68">
        <v>1933.1561417759999</v>
      </c>
      <c r="D83" s="57">
        <v>5</v>
      </c>
    </row>
    <row r="84" spans="2:4" x14ac:dyDescent="0.25">
      <c r="B84" s="57" t="s">
        <v>215</v>
      </c>
      <c r="C84" s="68">
        <v>1922.9957531939999</v>
      </c>
      <c r="D84" s="57">
        <v>3</v>
      </c>
    </row>
    <row r="85" spans="2:4" x14ac:dyDescent="0.25">
      <c r="B85" s="57" t="s">
        <v>215</v>
      </c>
      <c r="C85" s="68">
        <v>1914.274846905</v>
      </c>
      <c r="D85" s="57">
        <v>9.4</v>
      </c>
    </row>
    <row r="86" spans="2:4" x14ac:dyDescent="0.25">
      <c r="B86" s="57" t="s">
        <v>215</v>
      </c>
      <c r="C86" s="68">
        <v>1909.650808392</v>
      </c>
      <c r="D86" s="57">
        <v>13</v>
      </c>
    </row>
    <row r="87" spans="2:4" x14ac:dyDescent="0.25">
      <c r="B87" s="57" t="s">
        <v>215</v>
      </c>
      <c r="C87" s="68">
        <v>1907.9312324919999</v>
      </c>
      <c r="D87" s="57">
        <v>3.2</v>
      </c>
    </row>
    <row r="88" spans="2:4" x14ac:dyDescent="0.25">
      <c r="B88" s="57" t="s">
        <v>215</v>
      </c>
      <c r="C88" s="68">
        <v>1891.8202334089999</v>
      </c>
      <c r="D88" s="57">
        <v>6</v>
      </c>
    </row>
    <row r="89" spans="2:4" x14ac:dyDescent="0.25">
      <c r="B89" s="57" t="s">
        <v>215</v>
      </c>
      <c r="C89" s="68">
        <v>1886.379878151</v>
      </c>
      <c r="D89" s="57">
        <v>9.9</v>
      </c>
    </row>
    <row r="90" spans="2:4" x14ac:dyDescent="0.25">
      <c r="B90" s="57" t="s">
        <v>215</v>
      </c>
      <c r="C90" s="68">
        <v>1875</v>
      </c>
      <c r="D90" s="57">
        <v>18.399999999999999</v>
      </c>
    </row>
    <row r="91" spans="2:4" x14ac:dyDescent="0.25">
      <c r="B91" s="57" t="s">
        <v>215</v>
      </c>
      <c r="C91" s="68">
        <v>1854.7669565609999</v>
      </c>
      <c r="D91" s="57">
        <v>19.2</v>
      </c>
    </row>
    <row r="92" spans="2:4" x14ac:dyDescent="0.25">
      <c r="B92" s="57" t="s">
        <v>215</v>
      </c>
      <c r="C92" s="68">
        <v>1845.353182111</v>
      </c>
      <c r="D92" s="57">
        <v>16</v>
      </c>
    </row>
    <row r="93" spans="2:4" x14ac:dyDescent="0.25">
      <c r="B93" s="57" t="s">
        <v>215</v>
      </c>
      <c r="C93" s="68">
        <v>1840.5121901509999</v>
      </c>
      <c r="D93" s="57">
        <v>11.5</v>
      </c>
    </row>
    <row r="94" spans="2:4" x14ac:dyDescent="0.25">
      <c r="B94" s="57" t="s">
        <v>215</v>
      </c>
      <c r="C94" s="68">
        <v>1823.1037237979999</v>
      </c>
      <c r="D94" s="57">
        <v>10</v>
      </c>
    </row>
    <row r="95" spans="2:4" x14ac:dyDescent="0.25">
      <c r="B95" s="57" t="s">
        <v>215</v>
      </c>
      <c r="C95" s="68">
        <v>1815.8358701249999</v>
      </c>
      <c r="D95" s="57">
        <v>9.9</v>
      </c>
    </row>
    <row r="96" spans="2:4" x14ac:dyDescent="0.25">
      <c r="B96" s="57" t="s">
        <v>215</v>
      </c>
      <c r="C96" s="68">
        <v>1805.7792091609999</v>
      </c>
      <c r="D96" s="57">
        <v>3</v>
      </c>
    </row>
    <row r="97" spans="2:4" x14ac:dyDescent="0.25">
      <c r="B97" s="57" t="s">
        <v>215</v>
      </c>
      <c r="C97" s="68">
        <v>1787.446344705</v>
      </c>
      <c r="D97" s="57">
        <v>9.5</v>
      </c>
    </row>
    <row r="98" spans="2:4" x14ac:dyDescent="0.25">
      <c r="B98" s="57" t="s">
        <v>215</v>
      </c>
      <c r="C98" s="68">
        <v>1753.529766979</v>
      </c>
      <c r="D98" s="57">
        <v>6.7</v>
      </c>
    </row>
    <row r="99" spans="2:4" x14ac:dyDescent="0.25">
      <c r="B99" s="57" t="s">
        <v>215</v>
      </c>
      <c r="C99" s="68">
        <v>1747.670912197</v>
      </c>
      <c r="D99" s="57">
        <v>9.9</v>
      </c>
    </row>
    <row r="100" spans="2:4" x14ac:dyDescent="0.25">
      <c r="B100" s="57" t="s">
        <v>215</v>
      </c>
      <c r="C100" s="68">
        <v>1746.6231058870001</v>
      </c>
      <c r="D100" s="57">
        <v>6.5</v>
      </c>
    </row>
    <row r="101" spans="2:4" x14ac:dyDescent="0.25">
      <c r="B101" s="57" t="s">
        <v>215</v>
      </c>
      <c r="C101" s="68">
        <v>1730.034780645</v>
      </c>
      <c r="D101" s="57">
        <v>4.4000000000000004</v>
      </c>
    </row>
    <row r="102" spans="2:4" x14ac:dyDescent="0.25">
      <c r="B102" s="57" t="s">
        <v>215</v>
      </c>
      <c r="C102" s="68">
        <v>1720.8577506730001</v>
      </c>
      <c r="D102" s="57">
        <v>2.2000000000000002</v>
      </c>
    </row>
    <row r="103" spans="2:4" x14ac:dyDescent="0.25">
      <c r="B103" s="57" t="s">
        <v>215</v>
      </c>
      <c r="C103" s="68">
        <v>1719.3395286719999</v>
      </c>
      <c r="D103" s="57">
        <v>2</v>
      </c>
    </row>
    <row r="104" spans="2:4" x14ac:dyDescent="0.25">
      <c r="B104" s="57" t="s">
        <v>215</v>
      </c>
      <c r="C104" s="68">
        <v>1711.343271594</v>
      </c>
      <c r="D104" s="57">
        <v>4.5</v>
      </c>
    </row>
    <row r="105" spans="2:4" x14ac:dyDescent="0.25">
      <c r="B105" s="57" t="s">
        <v>215</v>
      </c>
      <c r="C105" s="68">
        <v>1680.955620041</v>
      </c>
      <c r="D105" s="57">
        <v>17</v>
      </c>
    </row>
    <row r="106" spans="2:4" x14ac:dyDescent="0.25">
      <c r="B106" s="57" t="s">
        <v>215</v>
      </c>
      <c r="C106" s="68">
        <v>1677.6409357929999</v>
      </c>
      <c r="D106" s="57">
        <v>4.8</v>
      </c>
    </row>
    <row r="107" spans="2:4" x14ac:dyDescent="0.25">
      <c r="B107" s="57" t="s">
        <v>215</v>
      </c>
      <c r="C107" s="68">
        <v>1654.94525</v>
      </c>
      <c r="D107" s="57">
        <v>8</v>
      </c>
    </row>
    <row r="108" spans="2:4" x14ac:dyDescent="0.25">
      <c r="B108" s="57" t="s">
        <v>215</v>
      </c>
      <c r="C108" s="68">
        <v>1652.201242782</v>
      </c>
      <c r="D108" s="57">
        <v>24.6</v>
      </c>
    </row>
    <row r="109" spans="2:4" x14ac:dyDescent="0.25">
      <c r="B109" s="57" t="s">
        <v>215</v>
      </c>
      <c r="C109" s="68">
        <v>1641.8548996540001</v>
      </c>
      <c r="D109" s="57">
        <v>7.5</v>
      </c>
    </row>
    <row r="110" spans="2:4" x14ac:dyDescent="0.25">
      <c r="B110" s="57" t="s">
        <v>215</v>
      </c>
      <c r="C110" s="68">
        <v>1637.2002361970001</v>
      </c>
      <c r="D110" s="57">
        <v>19.8</v>
      </c>
    </row>
    <row r="111" spans="2:4" x14ac:dyDescent="0.25">
      <c r="B111" s="57" t="s">
        <v>215</v>
      </c>
      <c r="C111" s="68">
        <v>1628.545530695</v>
      </c>
      <c r="D111" s="57">
        <v>12</v>
      </c>
    </row>
    <row r="112" spans="2:4" x14ac:dyDescent="0.25">
      <c r="B112" s="57" t="s">
        <v>215</v>
      </c>
      <c r="C112" s="68">
        <v>1602.3941612000001</v>
      </c>
      <c r="D112" s="57">
        <v>10</v>
      </c>
    </row>
    <row r="113" spans="2:4" x14ac:dyDescent="0.25">
      <c r="B113" s="57" t="s">
        <v>215</v>
      </c>
      <c r="C113" s="68">
        <v>1575.6453814209999</v>
      </c>
      <c r="D113" s="57">
        <v>4</v>
      </c>
    </row>
    <row r="114" spans="2:4" x14ac:dyDescent="0.25">
      <c r="B114" s="57" t="s">
        <v>215</v>
      </c>
      <c r="C114" s="68">
        <v>1566.2817866620001</v>
      </c>
      <c r="D114" s="57">
        <v>30</v>
      </c>
    </row>
    <row r="115" spans="2:4" x14ac:dyDescent="0.25">
      <c r="B115" s="57" t="s">
        <v>215</v>
      </c>
      <c r="C115" s="68">
        <v>1538.0869396359999</v>
      </c>
      <c r="D115" s="57">
        <v>8</v>
      </c>
    </row>
    <row r="116" spans="2:4" x14ac:dyDescent="0.25">
      <c r="B116" s="57" t="s">
        <v>215</v>
      </c>
      <c r="C116" s="68">
        <v>1524.9247730320001</v>
      </c>
      <c r="D116" s="57">
        <v>40</v>
      </c>
    </row>
    <row r="117" spans="2:4" x14ac:dyDescent="0.25">
      <c r="B117" s="57" t="s">
        <v>215</v>
      </c>
      <c r="C117" s="68">
        <v>1521.741643182</v>
      </c>
      <c r="D117" s="57">
        <v>11.2</v>
      </c>
    </row>
    <row r="118" spans="2:4" x14ac:dyDescent="0.25">
      <c r="B118" s="57" t="s">
        <v>215</v>
      </c>
      <c r="C118" s="68">
        <v>1520.957778924</v>
      </c>
      <c r="D118" s="57">
        <v>11</v>
      </c>
    </row>
    <row r="119" spans="2:4" x14ac:dyDescent="0.25">
      <c r="B119" s="57" t="s">
        <v>215</v>
      </c>
      <c r="C119" s="68">
        <v>1519.3582202790001</v>
      </c>
      <c r="D119" s="57">
        <v>7.2</v>
      </c>
    </row>
    <row r="120" spans="2:4" x14ac:dyDescent="0.25">
      <c r="B120" s="57" t="s">
        <v>215</v>
      </c>
      <c r="C120" s="68">
        <v>1512.2168108010001</v>
      </c>
      <c r="D120" s="57">
        <v>9.5</v>
      </c>
    </row>
    <row r="121" spans="2:4" x14ac:dyDescent="0.25">
      <c r="B121" s="57" t="s">
        <v>215</v>
      </c>
      <c r="C121" s="68">
        <v>1507.3696850849999</v>
      </c>
      <c r="D121" s="57">
        <v>3</v>
      </c>
    </row>
    <row r="122" spans="2:4" x14ac:dyDescent="0.25">
      <c r="B122" s="57" t="s">
        <v>215</v>
      </c>
      <c r="C122" s="68">
        <v>1503.9914576030001</v>
      </c>
      <c r="D122" s="57">
        <v>1.2</v>
      </c>
    </row>
    <row r="123" spans="2:4" x14ac:dyDescent="0.25">
      <c r="B123" s="57" t="s">
        <v>215</v>
      </c>
      <c r="C123" s="68">
        <v>1495.2048597999999</v>
      </c>
      <c r="D123" s="57">
        <v>9.8000000000000007</v>
      </c>
    </row>
    <row r="124" spans="2:4" x14ac:dyDescent="0.25">
      <c r="B124" s="57" t="s">
        <v>215</v>
      </c>
      <c r="C124" s="68">
        <v>1486.777851502</v>
      </c>
      <c r="D124" s="57">
        <v>9.5</v>
      </c>
    </row>
    <row r="125" spans="2:4" x14ac:dyDescent="0.25">
      <c r="B125" s="57" t="s">
        <v>215</v>
      </c>
      <c r="C125" s="68">
        <v>1474.269644109</v>
      </c>
      <c r="D125" s="57">
        <v>12.5</v>
      </c>
    </row>
    <row r="126" spans="2:4" x14ac:dyDescent="0.25">
      <c r="B126" s="57" t="s">
        <v>215</v>
      </c>
      <c r="C126" s="68">
        <v>1473.2908676699999</v>
      </c>
      <c r="D126" s="57">
        <v>9.5</v>
      </c>
    </row>
    <row r="127" spans="2:4" x14ac:dyDescent="0.25">
      <c r="B127" s="57" t="s">
        <v>215</v>
      </c>
      <c r="C127" s="68">
        <v>1466.829721027</v>
      </c>
      <c r="D127" s="57">
        <v>41</v>
      </c>
    </row>
    <row r="128" spans="2:4" x14ac:dyDescent="0.25">
      <c r="B128" s="57" t="s">
        <v>215</v>
      </c>
      <c r="C128" s="68">
        <v>1455.668368464</v>
      </c>
      <c r="D128" s="57">
        <v>9.9</v>
      </c>
    </row>
    <row r="129" spans="2:4" x14ac:dyDescent="0.25">
      <c r="B129" s="57" t="s">
        <v>215</v>
      </c>
      <c r="C129" s="68">
        <v>1451.7761828560001</v>
      </c>
      <c r="D129" s="57">
        <v>3.5</v>
      </c>
    </row>
    <row r="130" spans="2:4" x14ac:dyDescent="0.25">
      <c r="B130" s="57" t="s">
        <v>215</v>
      </c>
      <c r="C130" s="68">
        <v>1450</v>
      </c>
      <c r="D130" s="57">
        <v>2</v>
      </c>
    </row>
    <row r="131" spans="2:4" x14ac:dyDescent="0.25">
      <c r="B131" s="57" t="s">
        <v>215</v>
      </c>
      <c r="C131" s="68">
        <v>1449.6680883439999</v>
      </c>
      <c r="D131" s="57">
        <v>24</v>
      </c>
    </row>
    <row r="132" spans="2:4" x14ac:dyDescent="0.25">
      <c r="B132" s="57" t="s">
        <v>215</v>
      </c>
      <c r="C132" s="68">
        <v>1445.1931588970001</v>
      </c>
      <c r="D132" s="57">
        <v>7</v>
      </c>
    </row>
    <row r="133" spans="2:4" x14ac:dyDescent="0.25">
      <c r="B133" s="57" t="s">
        <v>215</v>
      </c>
      <c r="C133" s="68">
        <v>1423.452915218</v>
      </c>
      <c r="D133" s="57">
        <v>4</v>
      </c>
    </row>
    <row r="134" spans="2:4" x14ac:dyDescent="0.25">
      <c r="B134" s="57" t="s">
        <v>215</v>
      </c>
      <c r="C134" s="68">
        <v>1407.4829082890001</v>
      </c>
      <c r="D134" s="57">
        <v>4.05</v>
      </c>
    </row>
    <row r="135" spans="2:4" x14ac:dyDescent="0.25">
      <c r="B135" s="57" t="s">
        <v>215</v>
      </c>
      <c r="C135" s="68">
        <v>1402.01793722</v>
      </c>
      <c r="D135" s="57">
        <v>6</v>
      </c>
    </row>
    <row r="136" spans="2:4" x14ac:dyDescent="0.25">
      <c r="B136" s="57" t="s">
        <v>215</v>
      </c>
      <c r="C136" s="68">
        <v>1401.973240436</v>
      </c>
      <c r="D136" s="57">
        <v>10.5</v>
      </c>
    </row>
    <row r="137" spans="2:4" x14ac:dyDescent="0.25">
      <c r="B137" s="57" t="s">
        <v>215</v>
      </c>
      <c r="C137" s="68">
        <v>1400.0432497480001</v>
      </c>
      <c r="D137" s="57">
        <v>41</v>
      </c>
    </row>
    <row r="138" spans="2:4" x14ac:dyDescent="0.25">
      <c r="B138" s="57" t="s">
        <v>215</v>
      </c>
      <c r="C138" s="68">
        <v>1379.6243350560001</v>
      </c>
      <c r="D138" s="57">
        <v>30</v>
      </c>
    </row>
    <row r="139" spans="2:4" x14ac:dyDescent="0.25">
      <c r="B139" s="57" t="s">
        <v>215</v>
      </c>
      <c r="C139" s="68">
        <v>1361.2848634750001</v>
      </c>
      <c r="D139" s="57">
        <v>5.74</v>
      </c>
    </row>
    <row r="140" spans="2:4" x14ac:dyDescent="0.25">
      <c r="B140" s="57" t="s">
        <v>215</v>
      </c>
      <c r="C140" s="68">
        <v>1356.663680229</v>
      </c>
      <c r="D140" s="57">
        <v>6</v>
      </c>
    </row>
    <row r="141" spans="2:4" x14ac:dyDescent="0.25">
      <c r="B141" s="57" t="s">
        <v>215</v>
      </c>
      <c r="C141" s="68">
        <v>1341.472529144</v>
      </c>
      <c r="D141" s="57">
        <v>40</v>
      </c>
    </row>
    <row r="142" spans="2:4" x14ac:dyDescent="0.25">
      <c r="B142" s="57" t="s">
        <v>215</v>
      </c>
      <c r="C142" s="68">
        <v>1335.381362547</v>
      </c>
      <c r="D142" s="57">
        <v>10</v>
      </c>
    </row>
    <row r="143" spans="2:4" x14ac:dyDescent="0.25">
      <c r="B143" s="57" t="s">
        <v>215</v>
      </c>
      <c r="C143" s="68">
        <v>1290.3013138230001</v>
      </c>
      <c r="D143" s="57">
        <v>5.7</v>
      </c>
    </row>
    <row r="144" spans="2:4" x14ac:dyDescent="0.25">
      <c r="B144" s="57" t="s">
        <v>215</v>
      </c>
      <c r="C144" s="68">
        <v>1280.5792979610001</v>
      </c>
      <c r="D144" s="57">
        <v>1.1000000000000001</v>
      </c>
    </row>
    <row r="145" spans="2:4" x14ac:dyDescent="0.25">
      <c r="B145" s="57" t="s">
        <v>215</v>
      </c>
      <c r="C145" s="68">
        <v>1275.1565935369999</v>
      </c>
      <c r="D145" s="57">
        <v>14</v>
      </c>
    </row>
    <row r="146" spans="2:4" x14ac:dyDescent="0.25">
      <c r="B146" s="57" t="s">
        <v>215</v>
      </c>
      <c r="C146" s="68">
        <v>1254.795400899</v>
      </c>
      <c r="D146" s="57">
        <v>35.6</v>
      </c>
    </row>
    <row r="147" spans="2:4" x14ac:dyDescent="0.25">
      <c r="B147" s="57" t="s">
        <v>215</v>
      </c>
      <c r="C147" s="68">
        <v>1233.882971644</v>
      </c>
      <c r="D147" s="57">
        <v>30</v>
      </c>
    </row>
    <row r="148" spans="2:4" x14ac:dyDescent="0.25">
      <c r="B148" s="57" t="s">
        <v>215</v>
      </c>
      <c r="C148" s="68">
        <v>1218.1782499999999</v>
      </c>
      <c r="D148" s="57">
        <v>3.6</v>
      </c>
    </row>
    <row r="149" spans="2:4" x14ac:dyDescent="0.25">
      <c r="B149" s="57" t="s">
        <v>215</v>
      </c>
      <c r="C149" s="68">
        <v>1215.5187727069999</v>
      </c>
      <c r="D149" s="57">
        <v>25</v>
      </c>
    </row>
    <row r="150" spans="2:4" x14ac:dyDescent="0.25">
      <c r="B150" s="57" t="s">
        <v>215</v>
      </c>
      <c r="C150" s="68">
        <v>1152.8825204679999</v>
      </c>
      <c r="D150" s="57">
        <v>1.2</v>
      </c>
    </row>
    <row r="151" spans="2:4" x14ac:dyDescent="0.25">
      <c r="B151" s="57" t="s">
        <v>215</v>
      </c>
      <c r="C151" s="68">
        <v>1150.9482074309999</v>
      </c>
      <c r="D151" s="57">
        <v>3</v>
      </c>
    </row>
    <row r="152" spans="2:4" x14ac:dyDescent="0.25">
      <c r="B152" s="57" t="s">
        <v>215</v>
      </c>
      <c r="C152" s="68">
        <v>1141.7357293919999</v>
      </c>
      <c r="D152" s="57">
        <v>3</v>
      </c>
    </row>
    <row r="153" spans="2:4" x14ac:dyDescent="0.25">
      <c r="B153" s="57" t="s">
        <v>215</v>
      </c>
      <c r="C153" s="68">
        <v>1137.652837931</v>
      </c>
      <c r="D153" s="57">
        <v>7.35</v>
      </c>
    </row>
    <row r="154" spans="2:4" x14ac:dyDescent="0.25">
      <c r="B154" s="57" t="s">
        <v>215</v>
      </c>
      <c r="C154" s="68">
        <v>1130.4334122360001</v>
      </c>
      <c r="D154" s="57">
        <v>14</v>
      </c>
    </row>
    <row r="155" spans="2:4" x14ac:dyDescent="0.25">
      <c r="B155" s="57" t="s">
        <v>215</v>
      </c>
      <c r="C155" s="68">
        <v>1128.680465894</v>
      </c>
      <c r="D155" s="57">
        <v>8</v>
      </c>
    </row>
    <row r="156" spans="2:4" x14ac:dyDescent="0.25">
      <c r="B156" s="57" t="s">
        <v>215</v>
      </c>
      <c r="C156" s="68">
        <v>1100.4865278320001</v>
      </c>
      <c r="D156" s="57">
        <v>12</v>
      </c>
    </row>
    <row r="157" spans="2:4" x14ac:dyDescent="0.25">
      <c r="B157" s="57" t="s">
        <v>215</v>
      </c>
      <c r="C157" s="68">
        <v>1092.458033484</v>
      </c>
      <c r="D157" s="57">
        <v>12.8</v>
      </c>
    </row>
    <row r="158" spans="2:4" x14ac:dyDescent="0.25">
      <c r="B158" s="57" t="s">
        <v>215</v>
      </c>
      <c r="C158" s="68">
        <v>1090.472412415</v>
      </c>
      <c r="D158" s="57">
        <v>12</v>
      </c>
    </row>
    <row r="159" spans="2:4" x14ac:dyDescent="0.25">
      <c r="B159" s="57" t="s">
        <v>215</v>
      </c>
      <c r="C159" s="68">
        <v>1090.472412415</v>
      </c>
      <c r="D159" s="57">
        <v>22.5</v>
      </c>
    </row>
    <row r="160" spans="2:4" x14ac:dyDescent="0.25">
      <c r="B160" s="57" t="s">
        <v>215</v>
      </c>
      <c r="C160" s="68">
        <v>1072.5057085200001</v>
      </c>
      <c r="D160" s="57">
        <v>4.5</v>
      </c>
    </row>
    <row r="161" spans="2:4" x14ac:dyDescent="0.25">
      <c r="B161" s="57" t="s">
        <v>215</v>
      </c>
      <c r="C161" s="68">
        <v>1062.8757914939999</v>
      </c>
      <c r="D161" s="57">
        <v>12</v>
      </c>
    </row>
    <row r="162" spans="2:4" x14ac:dyDescent="0.25">
      <c r="B162" s="57" t="s">
        <v>215</v>
      </c>
      <c r="C162" s="68">
        <v>1051.9476991050001</v>
      </c>
      <c r="D162" s="57">
        <v>15</v>
      </c>
    </row>
    <row r="163" spans="2:4" x14ac:dyDescent="0.25">
      <c r="B163" s="57" t="s">
        <v>215</v>
      </c>
      <c r="C163" s="68">
        <v>1030.819230349</v>
      </c>
      <c r="D163" s="57">
        <v>4.5</v>
      </c>
    </row>
    <row r="164" spans="2:4" x14ac:dyDescent="0.25">
      <c r="B164" s="57" t="s">
        <v>215</v>
      </c>
      <c r="C164" s="68">
        <v>1015.258216124</v>
      </c>
      <c r="D164" s="57">
        <v>32</v>
      </c>
    </row>
    <row r="165" spans="2:4" x14ac:dyDescent="0.25">
      <c r="B165" s="57" t="s">
        <v>215</v>
      </c>
      <c r="C165" s="68">
        <v>992.61767229700001</v>
      </c>
      <c r="D165" s="57">
        <v>2.2000000000000002</v>
      </c>
    </row>
    <row r="166" spans="2:4" x14ac:dyDescent="0.25">
      <c r="B166" s="57" t="s">
        <v>215</v>
      </c>
      <c r="C166" s="68">
        <v>984.10918324199997</v>
      </c>
      <c r="D166" s="57">
        <v>1</v>
      </c>
    </row>
    <row r="167" spans="2:4" x14ac:dyDescent="0.25">
      <c r="B167" s="57" t="s">
        <v>215</v>
      </c>
      <c r="C167" s="68">
        <v>979.89779760500005</v>
      </c>
      <c r="D167" s="57">
        <v>19.399999999999999</v>
      </c>
    </row>
    <row r="168" spans="2:4" x14ac:dyDescent="0.25">
      <c r="B168" s="57" t="s">
        <v>215</v>
      </c>
      <c r="C168" s="68">
        <v>936.44476050699996</v>
      </c>
      <c r="D168" s="57">
        <v>11.4</v>
      </c>
    </row>
    <row r="169" spans="2:4" x14ac:dyDescent="0.25">
      <c r="B169" s="57" t="s">
        <v>215</v>
      </c>
      <c r="C169" s="68">
        <v>936.10501958099997</v>
      </c>
      <c r="D169" s="57">
        <v>3</v>
      </c>
    </row>
    <row r="170" spans="2:4" x14ac:dyDescent="0.25">
      <c r="B170" s="57" t="s">
        <v>215</v>
      </c>
      <c r="C170" s="68">
        <v>917.68070624999996</v>
      </c>
      <c r="D170" s="57">
        <v>1.6</v>
      </c>
    </row>
    <row r="171" spans="2:4" x14ac:dyDescent="0.25">
      <c r="B171" s="57" t="s">
        <v>215</v>
      </c>
      <c r="C171" s="68">
        <v>900.86677781399999</v>
      </c>
      <c r="D171" s="57">
        <v>6</v>
      </c>
    </row>
    <row r="172" spans="2:4" x14ac:dyDescent="0.25">
      <c r="B172" s="57" t="s">
        <v>215</v>
      </c>
      <c r="C172" s="68">
        <v>806.29615916499995</v>
      </c>
      <c r="D172" s="57">
        <v>3.18</v>
      </c>
    </row>
    <row r="173" spans="2:4" x14ac:dyDescent="0.25">
      <c r="B173" s="57" t="s">
        <v>215</v>
      </c>
      <c r="C173" s="68">
        <v>805.73773210399997</v>
      </c>
      <c r="D173" s="57">
        <v>12</v>
      </c>
    </row>
    <row r="174" spans="2:4" x14ac:dyDescent="0.25">
      <c r="B174" s="57" t="s">
        <v>215</v>
      </c>
      <c r="C174" s="68">
        <v>759.64700000000005</v>
      </c>
      <c r="D174" s="57">
        <v>12</v>
      </c>
    </row>
    <row r="175" spans="2:4" x14ac:dyDescent="0.25">
      <c r="B175" s="57" t="s">
        <v>215</v>
      </c>
      <c r="C175" s="68">
        <v>748.38224084700005</v>
      </c>
      <c r="D175" s="57">
        <v>2.125</v>
      </c>
    </row>
    <row r="176" spans="2:4" x14ac:dyDescent="0.25">
      <c r="B176" s="57" t="s">
        <v>215</v>
      </c>
      <c r="C176" s="68">
        <v>733.47419306699999</v>
      </c>
      <c r="D176" s="57">
        <v>7.5</v>
      </c>
    </row>
    <row r="177" spans="2:4" x14ac:dyDescent="0.25">
      <c r="B177" s="57" t="s">
        <v>215</v>
      </c>
      <c r="C177" s="68">
        <v>709.03555057699998</v>
      </c>
      <c r="D177" s="57">
        <v>40</v>
      </c>
    </row>
    <row r="178" spans="2:4" x14ac:dyDescent="0.25">
      <c r="B178" s="57" t="s">
        <v>215</v>
      </c>
      <c r="C178" s="68">
        <v>665.61685135000005</v>
      </c>
      <c r="D178" s="57">
        <v>5</v>
      </c>
    </row>
    <row r="179" spans="2:4" x14ac:dyDescent="0.25">
      <c r="B179" s="57" t="s">
        <v>215</v>
      </c>
      <c r="C179" s="68">
        <v>660.62884986100005</v>
      </c>
      <c r="D179" s="57">
        <v>24</v>
      </c>
    </row>
    <row r="180" spans="2:4" x14ac:dyDescent="0.25">
      <c r="B180" s="57" t="s">
        <v>215</v>
      </c>
      <c r="C180" s="68">
        <v>656.07278882799994</v>
      </c>
      <c r="D180" s="57">
        <v>7</v>
      </c>
    </row>
    <row r="181" spans="2:4" x14ac:dyDescent="0.25">
      <c r="B181" s="57" t="s">
        <v>215</v>
      </c>
      <c r="C181" s="68">
        <v>639.19698244000006</v>
      </c>
      <c r="D181" s="57">
        <v>35</v>
      </c>
    </row>
    <row r="182" spans="2:4" x14ac:dyDescent="0.25">
      <c r="B182" s="57" t="s">
        <v>215</v>
      </c>
      <c r="C182" s="68">
        <v>632.41358650500001</v>
      </c>
      <c r="D182" s="57">
        <v>13.2</v>
      </c>
    </row>
    <row r="183" spans="2:4" x14ac:dyDescent="0.25">
      <c r="B183" s="57" t="s">
        <v>215</v>
      </c>
      <c r="C183" s="68">
        <v>624.83122745499998</v>
      </c>
      <c r="D183" s="57">
        <v>35</v>
      </c>
    </row>
    <row r="184" spans="2:4" x14ac:dyDescent="0.25">
      <c r="B184" s="57" t="s">
        <v>215</v>
      </c>
      <c r="C184" s="68">
        <v>567.87649070999998</v>
      </c>
      <c r="D184" s="57">
        <v>12.3</v>
      </c>
    </row>
    <row r="185" spans="2:4" x14ac:dyDescent="0.25">
      <c r="B185" s="57" t="s">
        <v>215</v>
      </c>
      <c r="C185" s="68">
        <v>561.70919309199996</v>
      </c>
      <c r="D185" s="57">
        <v>7.2</v>
      </c>
    </row>
    <row r="186" spans="2:4" x14ac:dyDescent="0.25">
      <c r="B186" s="57" t="s">
        <v>215</v>
      </c>
      <c r="C186" s="68">
        <v>554.68070940799998</v>
      </c>
      <c r="D186" s="57">
        <v>6</v>
      </c>
    </row>
    <row r="187" spans="2:4" x14ac:dyDescent="0.25">
      <c r="B187" s="57" t="s">
        <v>215</v>
      </c>
      <c r="C187" s="68">
        <v>546.95798683299995</v>
      </c>
      <c r="D187" s="57">
        <v>6.4</v>
      </c>
    </row>
    <row r="188" spans="2:4" x14ac:dyDescent="0.25">
      <c r="B188" s="57" t="s">
        <v>215</v>
      </c>
      <c r="C188" s="68">
        <v>533.74506833600003</v>
      </c>
      <c r="D188" s="57">
        <v>36</v>
      </c>
    </row>
    <row r="189" spans="2:4" x14ac:dyDescent="0.25">
      <c r="B189" s="57" t="s">
        <v>215</v>
      </c>
      <c r="C189" s="68">
        <v>484.70560456999999</v>
      </c>
      <c r="D189" s="57">
        <v>3</v>
      </c>
    </row>
    <row r="190" spans="2:4" x14ac:dyDescent="0.25">
      <c r="B190" s="57" t="s">
        <v>215</v>
      </c>
      <c r="C190" s="68">
        <v>474.87495567299999</v>
      </c>
      <c r="D190" s="57">
        <v>7.5</v>
      </c>
    </row>
    <row r="191" spans="2:4" x14ac:dyDescent="0.25">
      <c r="B191" s="57" t="s">
        <v>215</v>
      </c>
      <c r="C191" s="68">
        <v>473.86799685</v>
      </c>
      <c r="D191" s="57">
        <v>8</v>
      </c>
    </row>
    <row r="192" spans="2:4" x14ac:dyDescent="0.25">
      <c r="B192" s="57" t="s">
        <v>215</v>
      </c>
      <c r="C192" s="68">
        <v>457.39220554299999</v>
      </c>
      <c r="D192" s="57">
        <v>12.99</v>
      </c>
    </row>
    <row r="193" spans="2:4" x14ac:dyDescent="0.25">
      <c r="B193" s="57" t="s">
        <v>80</v>
      </c>
      <c r="C193" s="68">
        <v>7957.3668110030003</v>
      </c>
      <c r="D193" s="57">
        <v>4</v>
      </c>
    </row>
    <row r="194" spans="2:4" x14ac:dyDescent="0.25">
      <c r="B194" s="57" t="s">
        <v>80</v>
      </c>
      <c r="C194" s="68">
        <v>7936.2009195930004</v>
      </c>
      <c r="D194" s="57">
        <v>1.56</v>
      </c>
    </row>
    <row r="195" spans="2:4" x14ac:dyDescent="0.25">
      <c r="B195" s="57" t="s">
        <v>80</v>
      </c>
      <c r="C195" s="68">
        <v>7752.90027904</v>
      </c>
      <c r="D195" s="57">
        <v>10</v>
      </c>
    </row>
    <row r="196" spans="2:4" x14ac:dyDescent="0.25">
      <c r="B196" s="57" t="s">
        <v>80</v>
      </c>
      <c r="C196" s="68">
        <v>7640.8113398850001</v>
      </c>
      <c r="D196" s="57">
        <v>3</v>
      </c>
    </row>
    <row r="197" spans="2:4" x14ac:dyDescent="0.25">
      <c r="B197" s="57" t="s">
        <v>80</v>
      </c>
      <c r="C197" s="68">
        <v>7599.066699</v>
      </c>
      <c r="D197" s="57">
        <v>23</v>
      </c>
    </row>
    <row r="198" spans="2:4" x14ac:dyDescent="0.25">
      <c r="B198" s="57" t="s">
        <v>80</v>
      </c>
      <c r="C198" s="68">
        <v>7560.5334830040001</v>
      </c>
      <c r="D198" s="57">
        <v>1.1000000000000001</v>
      </c>
    </row>
    <row r="199" spans="2:4" x14ac:dyDescent="0.25">
      <c r="B199" s="57" t="s">
        <v>80</v>
      </c>
      <c r="C199" s="68">
        <v>7551.6159374420004</v>
      </c>
      <c r="D199" s="57">
        <v>19</v>
      </c>
    </row>
    <row r="200" spans="2:4" x14ac:dyDescent="0.25">
      <c r="B200" s="57" t="s">
        <v>80</v>
      </c>
      <c r="C200" s="68">
        <v>7474.818228268</v>
      </c>
      <c r="D200" s="57">
        <v>9.8000000000000007</v>
      </c>
    </row>
    <row r="201" spans="2:4" x14ac:dyDescent="0.25">
      <c r="B201" s="57" t="s">
        <v>80</v>
      </c>
      <c r="C201" s="68">
        <v>7467.1565384260002</v>
      </c>
      <c r="D201" s="57">
        <v>2.1</v>
      </c>
    </row>
    <row r="202" spans="2:4" x14ac:dyDescent="0.25">
      <c r="B202" s="57" t="s">
        <v>80</v>
      </c>
      <c r="C202" s="68">
        <v>7447.3641759640004</v>
      </c>
      <c r="D202" s="57">
        <v>13</v>
      </c>
    </row>
    <row r="203" spans="2:4" x14ac:dyDescent="0.25">
      <c r="B203" s="57" t="s">
        <v>80</v>
      </c>
      <c r="C203" s="68">
        <v>7374.6216910000003</v>
      </c>
      <c r="D203" s="57">
        <v>16</v>
      </c>
    </row>
    <row r="204" spans="2:4" x14ac:dyDescent="0.25">
      <c r="B204" s="57" t="s">
        <v>80</v>
      </c>
      <c r="C204" s="68">
        <v>7177.7518121120002</v>
      </c>
      <c r="D204" s="57">
        <v>4.28</v>
      </c>
    </row>
    <row r="205" spans="2:4" x14ac:dyDescent="0.25">
      <c r="B205" s="57" t="s">
        <v>80</v>
      </c>
      <c r="C205" s="68">
        <v>7014.9807461640003</v>
      </c>
      <c r="D205" s="57">
        <v>20</v>
      </c>
    </row>
    <row r="206" spans="2:4" x14ac:dyDescent="0.25">
      <c r="B206" s="57" t="s">
        <v>80</v>
      </c>
      <c r="C206" s="68">
        <v>6720.6131981380004</v>
      </c>
      <c r="D206" s="57">
        <v>7.9</v>
      </c>
    </row>
    <row r="207" spans="2:4" x14ac:dyDescent="0.25">
      <c r="B207" s="57" t="s">
        <v>80</v>
      </c>
      <c r="C207" s="68">
        <v>6691.3632080569996</v>
      </c>
      <c r="D207" s="57">
        <v>2</v>
      </c>
    </row>
    <row r="208" spans="2:4" x14ac:dyDescent="0.25">
      <c r="B208" s="57" t="s">
        <v>80</v>
      </c>
      <c r="C208" s="68">
        <v>6667.6430617209999</v>
      </c>
      <c r="D208" s="57">
        <v>13</v>
      </c>
    </row>
    <row r="209" spans="2:4" x14ac:dyDescent="0.25">
      <c r="B209" s="57" t="s">
        <v>80</v>
      </c>
      <c r="C209" s="68">
        <v>6451.3633284850002</v>
      </c>
      <c r="D209" s="57">
        <v>2.4</v>
      </c>
    </row>
    <row r="210" spans="2:4" x14ac:dyDescent="0.25">
      <c r="B210" s="57" t="s">
        <v>80</v>
      </c>
      <c r="C210" s="68">
        <v>6383.3637059029998</v>
      </c>
      <c r="D210" s="57">
        <v>30</v>
      </c>
    </row>
    <row r="211" spans="2:4" x14ac:dyDescent="0.25">
      <c r="B211" s="57" t="s">
        <v>80</v>
      </c>
      <c r="C211" s="68">
        <v>6264.597025909</v>
      </c>
      <c r="D211" s="57">
        <v>4</v>
      </c>
    </row>
    <row r="212" spans="2:4" x14ac:dyDescent="0.25">
      <c r="B212" s="57" t="s">
        <v>80</v>
      </c>
      <c r="C212" s="68">
        <v>6252.8703906709998</v>
      </c>
      <c r="D212" s="57">
        <v>36.5</v>
      </c>
    </row>
    <row r="213" spans="2:4" x14ac:dyDescent="0.25">
      <c r="B213" s="57" t="s">
        <v>80</v>
      </c>
      <c r="C213" s="68">
        <v>6228.1343562929997</v>
      </c>
      <c r="D213" s="57">
        <v>10.3</v>
      </c>
    </row>
    <row r="214" spans="2:4" x14ac:dyDescent="0.25">
      <c r="B214" s="57" t="s">
        <v>80</v>
      </c>
      <c r="C214" s="68">
        <v>6225.5379896610002</v>
      </c>
      <c r="D214" s="57">
        <v>47</v>
      </c>
    </row>
    <row r="215" spans="2:4" x14ac:dyDescent="0.25">
      <c r="B215" s="57" t="s">
        <v>80</v>
      </c>
      <c r="C215" s="68">
        <v>6144.1555504569997</v>
      </c>
      <c r="D215" s="57">
        <v>37.5</v>
      </c>
    </row>
    <row r="216" spans="2:4" x14ac:dyDescent="0.25">
      <c r="B216" s="57" t="s">
        <v>80</v>
      </c>
      <c r="C216" s="68">
        <v>6103.5095000000001</v>
      </c>
      <c r="D216" s="57">
        <v>1</v>
      </c>
    </row>
    <row r="217" spans="2:4" x14ac:dyDescent="0.25">
      <c r="B217" s="57" t="s">
        <v>80</v>
      </c>
      <c r="C217" s="68">
        <v>6081.2074171470003</v>
      </c>
      <c r="D217" s="57">
        <v>49</v>
      </c>
    </row>
    <row r="218" spans="2:4" x14ac:dyDescent="0.25">
      <c r="B218" s="57" t="s">
        <v>80</v>
      </c>
      <c r="C218" s="68">
        <v>6074.6425714200004</v>
      </c>
      <c r="D218" s="57">
        <v>9.5</v>
      </c>
    </row>
    <row r="219" spans="2:4" x14ac:dyDescent="0.25">
      <c r="B219" s="57" t="s">
        <v>80</v>
      </c>
      <c r="C219" s="68">
        <v>6047.3971944819996</v>
      </c>
      <c r="D219" s="57">
        <v>30</v>
      </c>
    </row>
    <row r="220" spans="2:4" x14ac:dyDescent="0.25">
      <c r="B220" s="57" t="s">
        <v>80</v>
      </c>
      <c r="C220" s="68">
        <v>6007.6852955869999</v>
      </c>
      <c r="D220" s="57">
        <v>1.5</v>
      </c>
    </row>
    <row r="221" spans="2:4" x14ac:dyDescent="0.25">
      <c r="B221" s="57" t="s">
        <v>80</v>
      </c>
      <c r="C221" s="68">
        <v>5920.239549461</v>
      </c>
      <c r="D221" s="57">
        <v>5</v>
      </c>
    </row>
    <row r="222" spans="2:4" x14ac:dyDescent="0.25">
      <c r="B222" s="57" t="s">
        <v>80</v>
      </c>
      <c r="C222" s="68">
        <v>5879.4139407889998</v>
      </c>
      <c r="D222" s="57">
        <v>30</v>
      </c>
    </row>
    <row r="223" spans="2:4" x14ac:dyDescent="0.25">
      <c r="B223" s="57" t="s">
        <v>80</v>
      </c>
      <c r="C223" s="68">
        <v>5875.8370261319997</v>
      </c>
      <c r="D223" s="57">
        <v>2</v>
      </c>
    </row>
    <row r="224" spans="2:4" x14ac:dyDescent="0.25">
      <c r="B224" s="57" t="s">
        <v>80</v>
      </c>
      <c r="C224" s="68">
        <v>5760.1458289319999</v>
      </c>
      <c r="D224" s="57">
        <v>8</v>
      </c>
    </row>
    <row r="225" spans="2:4" x14ac:dyDescent="0.25">
      <c r="B225" s="57" t="s">
        <v>80</v>
      </c>
      <c r="C225" s="68">
        <v>5753.5306757709996</v>
      </c>
      <c r="D225" s="57">
        <v>1</v>
      </c>
    </row>
    <row r="226" spans="2:4" x14ac:dyDescent="0.25">
      <c r="B226" s="57" t="s">
        <v>80</v>
      </c>
      <c r="C226" s="68">
        <v>5736.3771704740002</v>
      </c>
      <c r="D226" s="57">
        <v>40</v>
      </c>
    </row>
    <row r="227" spans="2:4" x14ac:dyDescent="0.25">
      <c r="B227" s="57" t="s">
        <v>80</v>
      </c>
      <c r="C227" s="68">
        <v>5677.7928963300001</v>
      </c>
      <c r="D227" s="57">
        <v>20</v>
      </c>
    </row>
    <row r="228" spans="2:4" x14ac:dyDescent="0.25">
      <c r="B228" s="57" t="s">
        <v>80</v>
      </c>
      <c r="C228" s="68">
        <v>5634.1583886629996</v>
      </c>
      <c r="D228" s="57">
        <v>20</v>
      </c>
    </row>
    <row r="229" spans="2:4" x14ac:dyDescent="0.25">
      <c r="B229" s="57" t="s">
        <v>80</v>
      </c>
      <c r="C229" s="68">
        <v>5623.1823566040002</v>
      </c>
      <c r="D229" s="57">
        <v>21.5</v>
      </c>
    </row>
    <row r="230" spans="2:4" x14ac:dyDescent="0.25">
      <c r="B230" s="57" t="s">
        <v>80</v>
      </c>
      <c r="C230" s="68">
        <v>5544.3912203990003</v>
      </c>
      <c r="D230" s="57">
        <v>1.5</v>
      </c>
    </row>
    <row r="231" spans="2:4" x14ac:dyDescent="0.25">
      <c r="B231" s="57" t="s">
        <v>80</v>
      </c>
      <c r="C231" s="68">
        <v>5537.6880040059996</v>
      </c>
      <c r="D231" s="57">
        <v>7</v>
      </c>
    </row>
    <row r="232" spans="2:4" x14ac:dyDescent="0.25">
      <c r="B232" s="57" t="s">
        <v>80</v>
      </c>
      <c r="C232" s="68">
        <v>5536.6231246440002</v>
      </c>
      <c r="D232" s="57">
        <v>1.67</v>
      </c>
    </row>
    <row r="233" spans="2:4" x14ac:dyDescent="0.25">
      <c r="B233" s="57" t="s">
        <v>80</v>
      </c>
      <c r="C233" s="68">
        <v>5535.246851506</v>
      </c>
      <c r="D233" s="57">
        <v>3.2</v>
      </c>
    </row>
    <row r="234" spans="2:4" x14ac:dyDescent="0.25">
      <c r="B234" s="57" t="s">
        <v>80</v>
      </c>
      <c r="C234" s="68">
        <v>5370.225437905</v>
      </c>
      <c r="D234" s="57">
        <v>10</v>
      </c>
    </row>
    <row r="235" spans="2:4" x14ac:dyDescent="0.25">
      <c r="B235" s="57" t="s">
        <v>80</v>
      </c>
      <c r="C235" s="68">
        <v>5222.5322183930002</v>
      </c>
      <c r="D235" s="57">
        <v>50</v>
      </c>
    </row>
    <row r="236" spans="2:4" x14ac:dyDescent="0.25">
      <c r="B236" s="57" t="s">
        <v>80</v>
      </c>
      <c r="C236" s="68">
        <v>5173.8434974439997</v>
      </c>
      <c r="D236" s="57">
        <v>2</v>
      </c>
    </row>
    <row r="237" spans="2:4" x14ac:dyDescent="0.25">
      <c r="B237" s="57" t="s">
        <v>80</v>
      </c>
      <c r="C237" s="68">
        <v>5120.1296253809996</v>
      </c>
      <c r="D237" s="57">
        <v>50</v>
      </c>
    </row>
    <row r="238" spans="2:4" x14ac:dyDescent="0.25">
      <c r="B238" s="57" t="s">
        <v>80</v>
      </c>
      <c r="C238" s="68">
        <v>5078.13380994</v>
      </c>
      <c r="D238" s="57">
        <v>30</v>
      </c>
    </row>
    <row r="239" spans="2:4" x14ac:dyDescent="0.25">
      <c r="B239" s="57" t="s">
        <v>80</v>
      </c>
      <c r="C239" s="68">
        <v>5059.0069808119997</v>
      </c>
      <c r="D239" s="57">
        <v>42</v>
      </c>
    </row>
    <row r="240" spans="2:4" x14ac:dyDescent="0.25">
      <c r="B240" s="57" t="s">
        <v>80</v>
      </c>
      <c r="C240" s="68">
        <v>4978.4873841199997</v>
      </c>
      <c r="D240" s="57">
        <v>4.5</v>
      </c>
    </row>
    <row r="241" spans="2:4" x14ac:dyDescent="0.25">
      <c r="B241" s="57" t="s">
        <v>80</v>
      </c>
      <c r="C241" s="68">
        <v>4905.1110586770001</v>
      </c>
      <c r="D241" s="57">
        <v>15</v>
      </c>
    </row>
    <row r="242" spans="2:4" x14ac:dyDescent="0.25">
      <c r="B242" s="57" t="s">
        <v>80</v>
      </c>
      <c r="C242" s="68">
        <v>4869.2942197250004</v>
      </c>
      <c r="D242" s="57">
        <v>24</v>
      </c>
    </row>
    <row r="243" spans="2:4" x14ac:dyDescent="0.25">
      <c r="B243" s="57" t="s">
        <v>80</v>
      </c>
      <c r="C243" s="68">
        <v>4805.128249206</v>
      </c>
      <c r="D243" s="57">
        <v>2.0099999999999998</v>
      </c>
    </row>
    <row r="244" spans="2:4" x14ac:dyDescent="0.25">
      <c r="B244" s="57" t="s">
        <v>80</v>
      </c>
      <c r="C244" s="68">
        <v>4749.5645532429999</v>
      </c>
      <c r="D244" s="57">
        <v>2.12</v>
      </c>
    </row>
    <row r="245" spans="2:4" x14ac:dyDescent="0.25">
      <c r="B245" s="57" t="s">
        <v>80</v>
      </c>
      <c r="C245" s="68">
        <v>4610.0679694139999</v>
      </c>
      <c r="D245" s="57">
        <v>1</v>
      </c>
    </row>
    <row r="246" spans="2:4" x14ac:dyDescent="0.25">
      <c r="B246" s="57" t="s">
        <v>80</v>
      </c>
      <c r="C246" s="68">
        <v>4599.902551188</v>
      </c>
      <c r="D246" s="57">
        <v>18.7</v>
      </c>
    </row>
    <row r="247" spans="2:4" x14ac:dyDescent="0.25">
      <c r="B247" s="57" t="s">
        <v>80</v>
      </c>
      <c r="C247" s="68">
        <v>4581.8333313390003</v>
      </c>
      <c r="D247" s="57">
        <v>3</v>
      </c>
    </row>
    <row r="248" spans="2:4" x14ac:dyDescent="0.25">
      <c r="B248" s="57" t="s">
        <v>80</v>
      </c>
      <c r="C248" s="68">
        <v>4504.5398148800004</v>
      </c>
      <c r="D248" s="57">
        <v>1.5</v>
      </c>
    </row>
    <row r="249" spans="2:4" x14ac:dyDescent="0.25">
      <c r="B249" s="57" t="s">
        <v>80</v>
      </c>
      <c r="C249" s="68">
        <v>4483.3314147769997</v>
      </c>
      <c r="D249" s="57">
        <v>41.5</v>
      </c>
    </row>
    <row r="250" spans="2:4" x14ac:dyDescent="0.25">
      <c r="B250" s="57" t="s">
        <v>80</v>
      </c>
      <c r="C250" s="68">
        <v>4449.9043333039999</v>
      </c>
      <c r="D250" s="57">
        <v>2.4</v>
      </c>
    </row>
    <row r="251" spans="2:4" x14ac:dyDescent="0.25">
      <c r="B251" s="57" t="s">
        <v>80</v>
      </c>
      <c r="C251" s="68">
        <v>4352.1101813220002</v>
      </c>
      <c r="D251" s="57">
        <v>20</v>
      </c>
    </row>
    <row r="252" spans="2:4" x14ac:dyDescent="0.25">
      <c r="B252" s="57" t="s">
        <v>80</v>
      </c>
      <c r="C252" s="68">
        <v>4319.5694243420003</v>
      </c>
      <c r="D252" s="57">
        <v>2.8</v>
      </c>
    </row>
    <row r="253" spans="2:4" x14ac:dyDescent="0.25">
      <c r="B253" s="57" t="s">
        <v>80</v>
      </c>
      <c r="C253" s="68">
        <v>4311.6954820000001</v>
      </c>
      <c r="D253" s="57">
        <v>20</v>
      </c>
    </row>
    <row r="254" spans="2:4" x14ac:dyDescent="0.25">
      <c r="B254" s="57" t="s">
        <v>80</v>
      </c>
      <c r="C254" s="68">
        <v>4310.7144220310001</v>
      </c>
      <c r="D254" s="57">
        <v>35</v>
      </c>
    </row>
    <row r="255" spans="2:4" x14ac:dyDescent="0.25">
      <c r="B255" s="57" t="s">
        <v>80</v>
      </c>
      <c r="C255" s="68">
        <v>4305.7097494600002</v>
      </c>
      <c r="D255" s="57">
        <v>16</v>
      </c>
    </row>
    <row r="256" spans="2:4" x14ac:dyDescent="0.25">
      <c r="B256" s="57" t="s">
        <v>80</v>
      </c>
      <c r="C256" s="68">
        <v>4301.0055251499998</v>
      </c>
      <c r="D256" s="57">
        <v>2.5</v>
      </c>
    </row>
    <row r="257" spans="2:4" x14ac:dyDescent="0.25">
      <c r="B257" s="57" t="s">
        <v>80</v>
      </c>
      <c r="C257" s="68">
        <v>4271.9081578739997</v>
      </c>
      <c r="D257" s="57">
        <v>50</v>
      </c>
    </row>
    <row r="258" spans="2:4" x14ac:dyDescent="0.25">
      <c r="B258" s="57" t="s">
        <v>80</v>
      </c>
      <c r="C258" s="68">
        <v>4271.7582437729998</v>
      </c>
      <c r="D258" s="57">
        <v>4</v>
      </c>
    </row>
    <row r="259" spans="2:4" x14ac:dyDescent="0.25">
      <c r="B259" s="57" t="s">
        <v>80</v>
      </c>
      <c r="C259" s="68">
        <v>4271.0050353140005</v>
      </c>
      <c r="D259" s="57">
        <v>7.7</v>
      </c>
    </row>
    <row r="260" spans="2:4" x14ac:dyDescent="0.25">
      <c r="B260" s="57" t="s">
        <v>80</v>
      </c>
      <c r="C260" s="68">
        <v>4266.9783037540001</v>
      </c>
      <c r="D260" s="57">
        <v>49.5</v>
      </c>
    </row>
    <row r="261" spans="2:4" x14ac:dyDescent="0.25">
      <c r="B261" s="57" t="s">
        <v>80</v>
      </c>
      <c r="C261" s="68">
        <v>4158.438072334</v>
      </c>
      <c r="D261" s="57">
        <v>5</v>
      </c>
    </row>
    <row r="262" spans="2:4" x14ac:dyDescent="0.25">
      <c r="B262" s="57" t="s">
        <v>80</v>
      </c>
      <c r="C262" s="68">
        <v>4152.5428775259998</v>
      </c>
      <c r="D262" s="57">
        <v>11</v>
      </c>
    </row>
    <row r="263" spans="2:4" x14ac:dyDescent="0.25">
      <c r="B263" s="57" t="s">
        <v>80</v>
      </c>
      <c r="C263" s="68">
        <v>4122.2740363109997</v>
      </c>
      <c r="D263" s="57">
        <v>17.8</v>
      </c>
    </row>
    <row r="264" spans="2:4" x14ac:dyDescent="0.25">
      <c r="B264" s="57" t="s">
        <v>80</v>
      </c>
      <c r="C264" s="68">
        <v>4116.4030469449999</v>
      </c>
      <c r="D264" s="57">
        <v>1</v>
      </c>
    </row>
    <row r="265" spans="2:4" x14ac:dyDescent="0.25">
      <c r="B265" s="57" t="s">
        <v>80</v>
      </c>
      <c r="C265" s="68">
        <v>4096.1037003049996</v>
      </c>
      <c r="D265" s="57">
        <v>25</v>
      </c>
    </row>
    <row r="266" spans="2:4" x14ac:dyDescent="0.25">
      <c r="B266" s="57" t="s">
        <v>80</v>
      </c>
      <c r="C266" s="68">
        <v>4092.045975</v>
      </c>
      <c r="D266" s="57">
        <v>49.5</v>
      </c>
    </row>
    <row r="267" spans="2:4" x14ac:dyDescent="0.25">
      <c r="B267" s="57" t="s">
        <v>80</v>
      </c>
      <c r="C267" s="68">
        <v>4068.35260371</v>
      </c>
      <c r="D267" s="57">
        <v>36</v>
      </c>
    </row>
    <row r="268" spans="2:4" x14ac:dyDescent="0.25">
      <c r="B268" s="57" t="s">
        <v>80</v>
      </c>
      <c r="C268" s="68">
        <v>4033.6179688279999</v>
      </c>
      <c r="D268" s="57">
        <v>49.9</v>
      </c>
    </row>
    <row r="269" spans="2:4" x14ac:dyDescent="0.25">
      <c r="B269" s="57" t="s">
        <v>80</v>
      </c>
      <c r="C269" s="68">
        <v>3999.7297900200001</v>
      </c>
      <c r="D269" s="57">
        <v>41.5</v>
      </c>
    </row>
    <row r="270" spans="2:4" x14ac:dyDescent="0.25">
      <c r="B270" s="57" t="s">
        <v>80</v>
      </c>
      <c r="C270" s="68">
        <v>3896.2405538090002</v>
      </c>
      <c r="D270" s="57">
        <v>3</v>
      </c>
    </row>
    <row r="271" spans="2:4" x14ac:dyDescent="0.25">
      <c r="B271" s="57" t="s">
        <v>80</v>
      </c>
      <c r="C271" s="68">
        <v>3850.8800554240001</v>
      </c>
      <c r="D271" s="57">
        <v>1</v>
      </c>
    </row>
    <row r="272" spans="2:4" x14ac:dyDescent="0.25">
      <c r="B272" s="57" t="s">
        <v>80</v>
      </c>
      <c r="C272" s="68">
        <v>3804.4815263340001</v>
      </c>
      <c r="D272" s="57">
        <v>25</v>
      </c>
    </row>
    <row r="273" spans="2:4" x14ac:dyDescent="0.25">
      <c r="B273" s="57" t="s">
        <v>80</v>
      </c>
      <c r="C273" s="68">
        <v>3758.8520315639998</v>
      </c>
      <c r="D273" s="57">
        <v>1</v>
      </c>
    </row>
    <row r="274" spans="2:4" x14ac:dyDescent="0.25">
      <c r="B274" s="57" t="s">
        <v>80</v>
      </c>
      <c r="C274" s="68">
        <v>3663.9190819249998</v>
      </c>
      <c r="D274" s="57">
        <v>16</v>
      </c>
    </row>
    <row r="275" spans="2:4" x14ac:dyDescent="0.25">
      <c r="B275" s="57" t="s">
        <v>80</v>
      </c>
      <c r="C275" s="68">
        <v>3652.8379696379998</v>
      </c>
      <c r="D275" s="57">
        <v>49.9</v>
      </c>
    </row>
    <row r="276" spans="2:4" x14ac:dyDescent="0.25">
      <c r="B276" s="57" t="s">
        <v>80</v>
      </c>
      <c r="C276" s="68">
        <v>3646.7508669700001</v>
      </c>
      <c r="D276" s="57">
        <v>1</v>
      </c>
    </row>
    <row r="277" spans="2:4" x14ac:dyDescent="0.25">
      <c r="B277" s="57" t="s">
        <v>80</v>
      </c>
      <c r="C277" s="68">
        <v>3634.896515983</v>
      </c>
      <c r="D277" s="57">
        <v>4.2</v>
      </c>
    </row>
    <row r="278" spans="2:4" x14ac:dyDescent="0.25">
      <c r="B278" s="57" t="s">
        <v>80</v>
      </c>
      <c r="C278" s="68">
        <v>3542.3365991750002</v>
      </c>
      <c r="D278" s="57">
        <v>4.1100000000000003</v>
      </c>
    </row>
    <row r="279" spans="2:4" x14ac:dyDescent="0.25">
      <c r="B279" s="57" t="s">
        <v>80</v>
      </c>
      <c r="C279" s="68">
        <v>3498.139442959</v>
      </c>
      <c r="D279" s="57">
        <v>25</v>
      </c>
    </row>
    <row r="280" spans="2:4" x14ac:dyDescent="0.25">
      <c r="B280" s="57" t="s">
        <v>80</v>
      </c>
      <c r="C280" s="68">
        <v>3490.6465338309999</v>
      </c>
      <c r="D280" s="57">
        <v>40</v>
      </c>
    </row>
    <row r="281" spans="2:4" x14ac:dyDescent="0.25">
      <c r="B281" s="57" t="s">
        <v>80</v>
      </c>
      <c r="C281" s="68">
        <v>3392.163220245</v>
      </c>
      <c r="D281" s="57">
        <v>15</v>
      </c>
    </row>
    <row r="282" spans="2:4" x14ac:dyDescent="0.25">
      <c r="B282" s="57" t="s">
        <v>80</v>
      </c>
      <c r="C282" s="68">
        <v>3380.3364816469998</v>
      </c>
      <c r="D282" s="57">
        <v>11</v>
      </c>
    </row>
    <row r="283" spans="2:4" x14ac:dyDescent="0.25">
      <c r="B283" s="57" t="s">
        <v>80</v>
      </c>
      <c r="C283" s="68">
        <v>3332.1526833749999</v>
      </c>
      <c r="D283" s="57">
        <v>2</v>
      </c>
    </row>
    <row r="284" spans="2:4" x14ac:dyDescent="0.25">
      <c r="B284" s="57" t="s">
        <v>80</v>
      </c>
      <c r="C284" s="68">
        <v>3284.1558980750001</v>
      </c>
      <c r="D284" s="57">
        <v>1.0629999999999999</v>
      </c>
    </row>
    <row r="285" spans="2:4" x14ac:dyDescent="0.25">
      <c r="B285" s="57" t="s">
        <v>80</v>
      </c>
      <c r="C285" s="68">
        <v>3277.6096400000001</v>
      </c>
      <c r="D285" s="57">
        <v>30</v>
      </c>
    </row>
    <row r="286" spans="2:4" x14ac:dyDescent="0.25">
      <c r="B286" s="57" t="s">
        <v>80</v>
      </c>
      <c r="C286" s="68">
        <v>3252.1713003660002</v>
      </c>
      <c r="D286" s="57">
        <v>2.38</v>
      </c>
    </row>
    <row r="287" spans="2:4" x14ac:dyDescent="0.25">
      <c r="B287" s="57" t="s">
        <v>80</v>
      </c>
      <c r="C287" s="68">
        <v>3242.8463632060002</v>
      </c>
      <c r="D287" s="57">
        <v>5.7</v>
      </c>
    </row>
    <row r="288" spans="2:4" x14ac:dyDescent="0.25">
      <c r="B288" s="57" t="s">
        <v>80</v>
      </c>
      <c r="C288" s="68">
        <v>3223.467284629</v>
      </c>
      <c r="D288" s="57">
        <v>6.4</v>
      </c>
    </row>
    <row r="289" spans="2:4" x14ac:dyDescent="0.25">
      <c r="B289" s="57" t="s">
        <v>80</v>
      </c>
      <c r="C289" s="68">
        <v>3187.2524057129999</v>
      </c>
      <c r="D289" s="57">
        <v>1</v>
      </c>
    </row>
    <row r="290" spans="2:4" x14ac:dyDescent="0.25">
      <c r="B290" s="57" t="s">
        <v>80</v>
      </c>
      <c r="C290" s="68">
        <v>3119.6890288589998</v>
      </c>
      <c r="D290" s="57">
        <v>42</v>
      </c>
    </row>
    <row r="291" spans="2:4" x14ac:dyDescent="0.25">
      <c r="B291" s="57" t="s">
        <v>80</v>
      </c>
      <c r="C291" s="68">
        <v>3116.6006413169998</v>
      </c>
      <c r="D291" s="57">
        <v>4.5999999999999996</v>
      </c>
    </row>
    <row r="292" spans="2:4" x14ac:dyDescent="0.25">
      <c r="B292" s="57" t="s">
        <v>80</v>
      </c>
      <c r="C292" s="68">
        <v>3042.672992798</v>
      </c>
      <c r="D292" s="57">
        <v>50</v>
      </c>
    </row>
    <row r="293" spans="2:4" x14ac:dyDescent="0.25">
      <c r="B293" s="57" t="s">
        <v>80</v>
      </c>
      <c r="C293" s="68">
        <v>3006.4028617580002</v>
      </c>
      <c r="D293" s="57">
        <v>5</v>
      </c>
    </row>
    <row r="294" spans="2:4" x14ac:dyDescent="0.25">
      <c r="B294" s="57" t="s">
        <v>80</v>
      </c>
      <c r="C294" s="68">
        <v>2969.0648373419999</v>
      </c>
      <c r="D294" s="57">
        <v>3.5</v>
      </c>
    </row>
    <row r="295" spans="2:4" x14ac:dyDescent="0.25">
      <c r="B295" s="57" t="s">
        <v>80</v>
      </c>
      <c r="C295" s="68">
        <v>2949.8486760000001</v>
      </c>
      <c r="D295" s="57">
        <v>50</v>
      </c>
    </row>
    <row r="296" spans="2:4" x14ac:dyDescent="0.25">
      <c r="B296" s="57" t="s">
        <v>80</v>
      </c>
      <c r="C296" s="68">
        <v>2876.4773181400001</v>
      </c>
      <c r="D296" s="57">
        <v>17.8</v>
      </c>
    </row>
    <row r="297" spans="2:4" x14ac:dyDescent="0.25">
      <c r="B297" s="57" t="s">
        <v>80</v>
      </c>
      <c r="C297" s="68">
        <v>2872.0414670390001</v>
      </c>
      <c r="D297" s="57">
        <v>2</v>
      </c>
    </row>
    <row r="298" spans="2:4" x14ac:dyDescent="0.25">
      <c r="B298" s="57" t="s">
        <v>80</v>
      </c>
      <c r="C298" s="68">
        <v>2842.9944419899998</v>
      </c>
      <c r="D298" s="57">
        <v>2</v>
      </c>
    </row>
    <row r="299" spans="2:4" x14ac:dyDescent="0.25">
      <c r="B299" s="57" t="s">
        <v>80</v>
      </c>
      <c r="C299" s="68">
        <v>2753.192098</v>
      </c>
      <c r="D299" s="57">
        <v>25</v>
      </c>
    </row>
    <row r="300" spans="2:4" x14ac:dyDescent="0.25">
      <c r="B300" s="57" t="s">
        <v>80</v>
      </c>
      <c r="C300" s="68">
        <v>2751.0250000000001</v>
      </c>
      <c r="D300" s="57">
        <v>2.4</v>
      </c>
    </row>
    <row r="301" spans="2:4" x14ac:dyDescent="0.25">
      <c r="B301" s="57" t="s">
        <v>80</v>
      </c>
      <c r="C301" s="68">
        <v>2737.3553941750001</v>
      </c>
      <c r="D301" s="57">
        <v>50</v>
      </c>
    </row>
    <row r="302" spans="2:4" x14ac:dyDescent="0.25">
      <c r="B302" s="57" t="s">
        <v>80</v>
      </c>
      <c r="C302" s="68">
        <v>2730.735799867</v>
      </c>
      <c r="D302" s="57">
        <v>1.5</v>
      </c>
    </row>
    <row r="303" spans="2:4" x14ac:dyDescent="0.25">
      <c r="B303" s="57" t="s">
        <v>80</v>
      </c>
      <c r="C303" s="68">
        <v>2713.2530139999999</v>
      </c>
      <c r="D303" s="57">
        <v>9.06</v>
      </c>
    </row>
    <row r="304" spans="2:4" x14ac:dyDescent="0.25">
      <c r="B304" s="57" t="s">
        <v>80</v>
      </c>
      <c r="C304" s="68">
        <v>2697.5786739129999</v>
      </c>
      <c r="D304" s="57">
        <v>24.1</v>
      </c>
    </row>
    <row r="305" spans="2:4" x14ac:dyDescent="0.25">
      <c r="B305" s="57" t="s">
        <v>80</v>
      </c>
      <c r="C305" s="68">
        <v>2641.6292788320002</v>
      </c>
      <c r="D305" s="57">
        <v>5</v>
      </c>
    </row>
    <row r="306" spans="2:4" x14ac:dyDescent="0.25">
      <c r="B306" s="57" t="s">
        <v>80</v>
      </c>
      <c r="C306" s="68">
        <v>2597.6124300609999</v>
      </c>
      <c r="D306" s="57">
        <v>3</v>
      </c>
    </row>
    <row r="307" spans="2:4" x14ac:dyDescent="0.25">
      <c r="B307" s="57" t="s">
        <v>80</v>
      </c>
      <c r="C307" s="68">
        <v>2588.5681403140002</v>
      </c>
      <c r="D307" s="57">
        <v>5.4</v>
      </c>
    </row>
    <row r="308" spans="2:4" x14ac:dyDescent="0.25">
      <c r="B308" s="57" t="s">
        <v>80</v>
      </c>
      <c r="C308" s="68">
        <v>2542.9582960749999</v>
      </c>
      <c r="D308" s="57">
        <v>18.8</v>
      </c>
    </row>
    <row r="309" spans="2:4" x14ac:dyDescent="0.25">
      <c r="B309" s="57" t="s">
        <v>80</v>
      </c>
      <c r="C309" s="68">
        <v>2540.3491081960001</v>
      </c>
      <c r="D309" s="57">
        <v>1.6</v>
      </c>
    </row>
    <row r="310" spans="2:4" x14ac:dyDescent="0.25">
      <c r="B310" s="57" t="s">
        <v>80</v>
      </c>
      <c r="C310" s="68">
        <v>2519.117369611</v>
      </c>
      <c r="D310" s="57">
        <v>4</v>
      </c>
    </row>
    <row r="311" spans="2:4" x14ac:dyDescent="0.25">
      <c r="B311" s="57" t="s">
        <v>80</v>
      </c>
      <c r="C311" s="68">
        <v>2516.7626164940002</v>
      </c>
      <c r="D311" s="57">
        <v>4.8</v>
      </c>
    </row>
    <row r="312" spans="2:4" x14ac:dyDescent="0.25">
      <c r="B312" s="57" t="s">
        <v>80</v>
      </c>
      <c r="C312" s="68">
        <v>2503.5490444269999</v>
      </c>
      <c r="D312" s="57">
        <v>1.85</v>
      </c>
    </row>
    <row r="313" spans="2:4" x14ac:dyDescent="0.25">
      <c r="B313" s="57" t="s">
        <v>80</v>
      </c>
      <c r="C313" s="68">
        <v>2496.5943820990001</v>
      </c>
      <c r="D313" s="57">
        <v>7.4</v>
      </c>
    </row>
    <row r="314" spans="2:4" x14ac:dyDescent="0.25">
      <c r="B314" s="57" t="s">
        <v>80</v>
      </c>
      <c r="C314" s="68">
        <v>2479.5849991660002</v>
      </c>
      <c r="D314" s="57">
        <v>8.9</v>
      </c>
    </row>
    <row r="315" spans="2:4" x14ac:dyDescent="0.25">
      <c r="B315" s="57" t="s">
        <v>80</v>
      </c>
      <c r="C315" s="68">
        <v>2444.1206905879999</v>
      </c>
      <c r="D315" s="57">
        <v>45</v>
      </c>
    </row>
    <row r="316" spans="2:4" x14ac:dyDescent="0.25">
      <c r="B316" s="57" t="s">
        <v>80</v>
      </c>
      <c r="C316" s="68">
        <v>2292.2434026719998</v>
      </c>
      <c r="D316" s="57">
        <v>50</v>
      </c>
    </row>
    <row r="317" spans="2:4" x14ac:dyDescent="0.25">
      <c r="B317" s="57" t="s">
        <v>80</v>
      </c>
      <c r="C317" s="68">
        <v>2278.100902829</v>
      </c>
      <c r="D317" s="57">
        <v>3.2</v>
      </c>
    </row>
    <row r="318" spans="2:4" x14ac:dyDescent="0.25">
      <c r="B318" s="57" t="s">
        <v>80</v>
      </c>
      <c r="C318" s="68">
        <v>2273.980391654</v>
      </c>
      <c r="D318" s="57">
        <v>16</v>
      </c>
    </row>
    <row r="319" spans="2:4" x14ac:dyDescent="0.25">
      <c r="B319" s="57" t="s">
        <v>80</v>
      </c>
      <c r="C319" s="68">
        <v>2262.9186380040001</v>
      </c>
      <c r="D319" s="57">
        <v>16</v>
      </c>
    </row>
    <row r="320" spans="2:4" x14ac:dyDescent="0.25">
      <c r="B320" s="57" t="s">
        <v>80</v>
      </c>
      <c r="C320" s="68">
        <v>2124.7829320420001</v>
      </c>
      <c r="D320" s="57">
        <v>1</v>
      </c>
    </row>
    <row r="321" spans="2:4" x14ac:dyDescent="0.25">
      <c r="B321" s="57" t="s">
        <v>80</v>
      </c>
      <c r="C321" s="68">
        <v>2113.320875932</v>
      </c>
      <c r="D321" s="57">
        <v>15</v>
      </c>
    </row>
    <row r="322" spans="2:4" x14ac:dyDescent="0.25">
      <c r="B322" s="57" t="s">
        <v>80</v>
      </c>
      <c r="C322" s="68">
        <v>2111.8611148919999</v>
      </c>
      <c r="D322" s="57">
        <v>16.600000000000001</v>
      </c>
    </row>
    <row r="323" spans="2:4" x14ac:dyDescent="0.25">
      <c r="B323" s="57" t="s">
        <v>80</v>
      </c>
      <c r="C323" s="68">
        <v>2081.9232056720002</v>
      </c>
      <c r="D323" s="57">
        <v>2.6</v>
      </c>
    </row>
    <row r="324" spans="2:4" x14ac:dyDescent="0.25">
      <c r="B324" s="57" t="s">
        <v>80</v>
      </c>
      <c r="C324" s="68">
        <v>2048.051850152</v>
      </c>
      <c r="D324" s="57">
        <v>40</v>
      </c>
    </row>
    <row r="325" spans="2:4" x14ac:dyDescent="0.25">
      <c r="B325" s="57" t="s">
        <v>80</v>
      </c>
      <c r="C325" s="68">
        <v>2015.7990655000001</v>
      </c>
      <c r="D325" s="57">
        <v>50</v>
      </c>
    </row>
    <row r="326" spans="2:4" x14ac:dyDescent="0.25">
      <c r="B326" s="57" t="s">
        <v>80</v>
      </c>
      <c r="C326" s="68">
        <v>1871.9313120480001</v>
      </c>
      <c r="D326" s="57">
        <v>1.3</v>
      </c>
    </row>
    <row r="327" spans="2:4" x14ac:dyDescent="0.25">
      <c r="B327" s="57" t="s">
        <v>80</v>
      </c>
      <c r="C327" s="68">
        <v>1860.6968666580001</v>
      </c>
      <c r="D327" s="57">
        <v>8</v>
      </c>
    </row>
    <row r="328" spans="2:4" x14ac:dyDescent="0.25">
      <c r="B328" s="57" t="s">
        <v>80</v>
      </c>
      <c r="C328" s="68">
        <v>1814.2191586470001</v>
      </c>
      <c r="D328" s="57">
        <v>25</v>
      </c>
    </row>
    <row r="329" spans="2:4" x14ac:dyDescent="0.25">
      <c r="B329" s="57" t="s">
        <v>80</v>
      </c>
      <c r="C329" s="68">
        <v>1792.085635059</v>
      </c>
      <c r="D329" s="57">
        <v>3</v>
      </c>
    </row>
    <row r="330" spans="2:4" x14ac:dyDescent="0.25">
      <c r="B330" s="57" t="s">
        <v>80</v>
      </c>
      <c r="C330" s="68">
        <v>1718.285875501</v>
      </c>
      <c r="D330" s="57">
        <v>7</v>
      </c>
    </row>
    <row r="331" spans="2:4" x14ac:dyDescent="0.25">
      <c r="B331" s="57" t="s">
        <v>80</v>
      </c>
      <c r="C331" s="68">
        <v>1688.035372692</v>
      </c>
      <c r="D331" s="57">
        <v>38.5</v>
      </c>
    </row>
    <row r="332" spans="2:4" x14ac:dyDescent="0.25">
      <c r="B332" s="57" t="s">
        <v>80</v>
      </c>
      <c r="C332" s="68">
        <v>1674.5284592200001</v>
      </c>
      <c r="D332" s="57">
        <v>30.8</v>
      </c>
    </row>
    <row r="333" spans="2:4" x14ac:dyDescent="0.25">
      <c r="B333" s="57" t="s">
        <v>80</v>
      </c>
      <c r="C333" s="68">
        <v>1666.5725</v>
      </c>
      <c r="D333" s="57">
        <v>2.8</v>
      </c>
    </row>
    <row r="334" spans="2:4" x14ac:dyDescent="0.25">
      <c r="B334" s="57" t="s">
        <v>80</v>
      </c>
      <c r="C334" s="68">
        <v>1663.988666667</v>
      </c>
      <c r="D334" s="57">
        <v>1.95</v>
      </c>
    </row>
    <row r="335" spans="2:4" x14ac:dyDescent="0.25">
      <c r="B335" s="57" t="s">
        <v>80</v>
      </c>
      <c r="C335" s="68">
        <v>1569.4735341860001</v>
      </c>
      <c r="D335" s="57">
        <v>5</v>
      </c>
    </row>
    <row r="336" spans="2:4" x14ac:dyDescent="0.25">
      <c r="B336" s="57" t="s">
        <v>80</v>
      </c>
      <c r="C336" s="68">
        <v>1568.747989687</v>
      </c>
      <c r="D336" s="57">
        <v>8.1999999999999993</v>
      </c>
    </row>
    <row r="337" spans="2:4" x14ac:dyDescent="0.25">
      <c r="B337" s="57" t="s">
        <v>80</v>
      </c>
      <c r="C337" s="68">
        <v>1481.25234905</v>
      </c>
      <c r="D337" s="57">
        <v>5.6</v>
      </c>
    </row>
    <row r="338" spans="2:4" x14ac:dyDescent="0.25">
      <c r="B338" s="57" t="s">
        <v>80</v>
      </c>
      <c r="C338" s="68">
        <v>1461.409215508</v>
      </c>
      <c r="D338" s="57">
        <v>7.1</v>
      </c>
    </row>
    <row r="339" spans="2:4" x14ac:dyDescent="0.25">
      <c r="B339" s="57" t="s">
        <v>80</v>
      </c>
      <c r="C339" s="68">
        <v>1428.2046096019999</v>
      </c>
      <c r="D339" s="57">
        <v>19.399999999999999</v>
      </c>
    </row>
    <row r="340" spans="2:4" x14ac:dyDescent="0.25">
      <c r="B340" s="57" t="s">
        <v>80</v>
      </c>
      <c r="C340" s="68">
        <v>1355.267852514</v>
      </c>
      <c r="D340" s="57">
        <v>1</v>
      </c>
    </row>
    <row r="341" spans="2:4" x14ac:dyDescent="0.25">
      <c r="B341" s="57" t="s">
        <v>80</v>
      </c>
      <c r="C341" s="68">
        <v>1349.1571903659999</v>
      </c>
      <c r="D341" s="57">
        <v>2.1230000000000002</v>
      </c>
    </row>
    <row r="342" spans="2:4" x14ac:dyDescent="0.25">
      <c r="B342" s="57" t="s">
        <v>80</v>
      </c>
      <c r="C342" s="68">
        <v>1341.155754717</v>
      </c>
      <c r="D342" s="57">
        <v>5.3</v>
      </c>
    </row>
    <row r="343" spans="2:4" x14ac:dyDescent="0.25">
      <c r="B343" s="57" t="s">
        <v>80</v>
      </c>
      <c r="C343" s="68">
        <v>1258.937472136</v>
      </c>
      <c r="D343" s="57">
        <v>25</v>
      </c>
    </row>
    <row r="344" spans="2:4" x14ac:dyDescent="0.25">
      <c r="B344" s="57" t="s">
        <v>80</v>
      </c>
      <c r="C344" s="68">
        <v>1184.6856066559999</v>
      </c>
      <c r="D344" s="57">
        <v>1</v>
      </c>
    </row>
    <row r="345" spans="2:4" x14ac:dyDescent="0.25">
      <c r="B345" s="57" t="s">
        <v>80</v>
      </c>
      <c r="C345" s="68">
        <v>1062.3914655159999</v>
      </c>
      <c r="D345" s="57">
        <v>6</v>
      </c>
    </row>
    <row r="346" spans="2:4" x14ac:dyDescent="0.25">
      <c r="B346" s="57" t="s">
        <v>80</v>
      </c>
      <c r="C346" s="68">
        <v>1041.928818846</v>
      </c>
      <c r="D346" s="57">
        <v>10</v>
      </c>
    </row>
    <row r="347" spans="2:4" x14ac:dyDescent="0.25">
      <c r="B347" s="57" t="s">
        <v>80</v>
      </c>
      <c r="C347" s="68">
        <v>955.93533679999996</v>
      </c>
      <c r="D347" s="57">
        <v>32</v>
      </c>
    </row>
    <row r="348" spans="2:4" x14ac:dyDescent="0.25">
      <c r="B348" s="57" t="s">
        <v>80</v>
      </c>
      <c r="C348" s="68">
        <v>884.89108610000005</v>
      </c>
      <c r="D348" s="57">
        <v>4</v>
      </c>
    </row>
    <row r="349" spans="2:4" x14ac:dyDescent="0.25">
      <c r="B349" s="57" t="s">
        <v>80</v>
      </c>
      <c r="C349" s="68">
        <v>757.45486191999998</v>
      </c>
      <c r="D349" s="57">
        <v>4.5</v>
      </c>
    </row>
    <row r="350" spans="2:4" x14ac:dyDescent="0.25">
      <c r="B350" s="57" t="s">
        <v>80</v>
      </c>
      <c r="C350" s="68">
        <v>747.53892535600005</v>
      </c>
      <c r="D350" s="57">
        <v>40</v>
      </c>
    </row>
    <row r="351" spans="2:4" x14ac:dyDescent="0.25">
      <c r="B351" s="57" t="s">
        <v>80</v>
      </c>
      <c r="C351" s="68">
        <v>673.89514807900002</v>
      </c>
      <c r="D351" s="57">
        <v>1.96</v>
      </c>
    </row>
    <row r="352" spans="2:4" x14ac:dyDescent="0.25">
      <c r="B352" s="57" t="s">
        <v>80</v>
      </c>
      <c r="C352" s="68">
        <v>584.58172886399996</v>
      </c>
      <c r="D352" s="57">
        <v>18</v>
      </c>
    </row>
    <row r="353" spans="2:4" x14ac:dyDescent="0.25">
      <c r="B353" s="57" t="s">
        <v>80</v>
      </c>
      <c r="C353" s="68">
        <v>510.25654420000001</v>
      </c>
      <c r="D353" s="57">
        <v>2</v>
      </c>
    </row>
    <row r="354" spans="2:4" x14ac:dyDescent="0.25">
      <c r="B354" s="57" t="s">
        <v>80</v>
      </c>
      <c r="C354" s="68">
        <v>506.63749839600001</v>
      </c>
      <c r="D354" s="57">
        <v>15</v>
      </c>
    </row>
    <row r="355" spans="2:4" x14ac:dyDescent="0.25">
      <c r="B355" s="57" t="s">
        <v>80</v>
      </c>
      <c r="C355" s="68">
        <v>490.80605811999999</v>
      </c>
      <c r="D355" s="57">
        <v>15</v>
      </c>
    </row>
    <row r="356" spans="2:4" x14ac:dyDescent="0.25">
      <c r="B356" s="57" t="s">
        <v>80</v>
      </c>
      <c r="C356" s="68">
        <v>483.854435878</v>
      </c>
      <c r="D356" s="57">
        <v>4.8</v>
      </c>
    </row>
    <row r="357" spans="2:4" x14ac:dyDescent="0.25">
      <c r="B357" s="57" t="s">
        <v>72</v>
      </c>
      <c r="C357" s="68">
        <v>6082.1569813260003</v>
      </c>
      <c r="D357" s="57">
        <v>1.5</v>
      </c>
    </row>
    <row r="358" spans="2:4" x14ac:dyDescent="0.25">
      <c r="B358" s="57" t="s">
        <v>72</v>
      </c>
      <c r="C358" s="68">
        <v>5972.0876561730001</v>
      </c>
      <c r="D358" s="57">
        <v>2.4</v>
      </c>
    </row>
    <row r="359" spans="2:4" x14ac:dyDescent="0.25">
      <c r="B359" s="57" t="s">
        <v>72</v>
      </c>
      <c r="C359" s="68">
        <v>5497.3821989529997</v>
      </c>
      <c r="D359" s="57">
        <v>3</v>
      </c>
    </row>
    <row r="360" spans="2:4" x14ac:dyDescent="0.25">
      <c r="B360" s="57" t="s">
        <v>72</v>
      </c>
      <c r="C360" s="68">
        <v>5233.2460732979998</v>
      </c>
      <c r="D360" s="57">
        <v>15</v>
      </c>
    </row>
    <row r="361" spans="2:4" x14ac:dyDescent="0.25">
      <c r="B361" s="57" t="s">
        <v>72</v>
      </c>
      <c r="C361" s="68">
        <v>4635.8255270950003</v>
      </c>
      <c r="D361" s="57">
        <v>7.5</v>
      </c>
    </row>
    <row r="362" spans="2:4" x14ac:dyDescent="0.25">
      <c r="B362" s="57" t="s">
        <v>72</v>
      </c>
      <c r="C362" s="68">
        <v>4564.5703899170003</v>
      </c>
      <c r="D362" s="57">
        <v>3</v>
      </c>
    </row>
    <row r="363" spans="2:4" x14ac:dyDescent="0.25">
      <c r="B363" s="57" t="s">
        <v>72</v>
      </c>
      <c r="C363" s="68">
        <v>4291.037278586</v>
      </c>
      <c r="D363" s="57">
        <v>12</v>
      </c>
    </row>
    <row r="364" spans="2:4" x14ac:dyDescent="0.25">
      <c r="B364" s="57" t="s">
        <v>72</v>
      </c>
      <c r="C364" s="68">
        <v>3917.535597093</v>
      </c>
      <c r="D364" s="57">
        <v>15</v>
      </c>
    </row>
    <row r="365" spans="2:4" x14ac:dyDescent="0.25">
      <c r="B365" s="57" t="s">
        <v>72</v>
      </c>
      <c r="C365" s="68">
        <v>3891.4869909620002</v>
      </c>
      <c r="D365" s="57">
        <v>9</v>
      </c>
    </row>
    <row r="366" spans="2:4" x14ac:dyDescent="0.25">
      <c r="B366" s="57" t="s">
        <v>72</v>
      </c>
      <c r="C366" s="68">
        <v>3822.6141416659998</v>
      </c>
      <c r="D366" s="57">
        <v>2.12</v>
      </c>
    </row>
    <row r="367" spans="2:4" x14ac:dyDescent="0.25">
      <c r="B367" s="57" t="s">
        <v>72</v>
      </c>
      <c r="C367" s="68">
        <v>3774.1858678399999</v>
      </c>
      <c r="D367" s="57">
        <v>18</v>
      </c>
    </row>
    <row r="368" spans="2:4" x14ac:dyDescent="0.25">
      <c r="B368" s="57" t="s">
        <v>72</v>
      </c>
      <c r="C368" s="68">
        <v>3741.749891291</v>
      </c>
      <c r="D368" s="57">
        <v>2.5</v>
      </c>
    </row>
    <row r="369" spans="2:4" x14ac:dyDescent="0.25">
      <c r="B369" s="57" t="s">
        <v>72</v>
      </c>
      <c r="C369" s="68">
        <v>3689.2509945239999</v>
      </c>
      <c r="D369" s="57">
        <v>20</v>
      </c>
    </row>
    <row r="370" spans="2:4" x14ac:dyDescent="0.25">
      <c r="B370" s="57" t="s">
        <v>72</v>
      </c>
      <c r="C370" s="68">
        <v>3673.8288361690002</v>
      </c>
      <c r="D370" s="57">
        <v>2</v>
      </c>
    </row>
    <row r="371" spans="2:4" x14ac:dyDescent="0.25">
      <c r="B371" s="57" t="s">
        <v>72</v>
      </c>
      <c r="C371" s="68">
        <v>3653.81177372</v>
      </c>
      <c r="D371" s="57">
        <v>4.51</v>
      </c>
    </row>
    <row r="372" spans="2:4" x14ac:dyDescent="0.25">
      <c r="B372" s="57" t="s">
        <v>72</v>
      </c>
      <c r="C372" s="68">
        <v>3619.8507950150001</v>
      </c>
      <c r="D372" s="57">
        <v>15</v>
      </c>
    </row>
    <row r="373" spans="2:4" x14ac:dyDescent="0.25">
      <c r="B373" s="57" t="s">
        <v>72</v>
      </c>
      <c r="C373" s="68">
        <v>3579.7252203319999</v>
      </c>
      <c r="D373" s="57">
        <v>18</v>
      </c>
    </row>
    <row r="374" spans="2:4" x14ac:dyDescent="0.25">
      <c r="B374" s="57" t="s">
        <v>72</v>
      </c>
      <c r="C374" s="68">
        <v>3550.5642521660002</v>
      </c>
      <c r="D374" s="57">
        <v>30</v>
      </c>
    </row>
    <row r="375" spans="2:4" x14ac:dyDescent="0.25">
      <c r="B375" s="57" t="s">
        <v>72</v>
      </c>
      <c r="C375" s="68">
        <v>3536.9735812580002</v>
      </c>
      <c r="D375" s="57">
        <v>15</v>
      </c>
    </row>
    <row r="376" spans="2:4" x14ac:dyDescent="0.25">
      <c r="B376" s="57" t="s">
        <v>72</v>
      </c>
      <c r="C376" s="68">
        <v>3501.9678765970002</v>
      </c>
      <c r="D376" s="57">
        <v>6.24</v>
      </c>
    </row>
    <row r="377" spans="2:4" x14ac:dyDescent="0.25">
      <c r="B377" s="57" t="s">
        <v>72</v>
      </c>
      <c r="C377" s="68">
        <v>3491.3504138940002</v>
      </c>
      <c r="D377" s="57">
        <v>12</v>
      </c>
    </row>
    <row r="378" spans="2:4" x14ac:dyDescent="0.25">
      <c r="B378" s="57" t="s">
        <v>72</v>
      </c>
      <c r="C378" s="68">
        <v>3465.4743747460002</v>
      </c>
      <c r="D378" s="57">
        <v>12</v>
      </c>
    </row>
    <row r="379" spans="2:4" x14ac:dyDescent="0.25">
      <c r="B379" s="57" t="s">
        <v>72</v>
      </c>
      <c r="C379" s="68">
        <v>3444.4004511409998</v>
      </c>
      <c r="D379" s="57">
        <v>12</v>
      </c>
    </row>
    <row r="380" spans="2:4" x14ac:dyDescent="0.25">
      <c r="B380" s="57" t="s">
        <v>72</v>
      </c>
      <c r="C380" s="68">
        <v>3358.6296798779999</v>
      </c>
      <c r="D380" s="57">
        <v>30</v>
      </c>
    </row>
    <row r="381" spans="2:4" x14ac:dyDescent="0.25">
      <c r="B381" s="57" t="s">
        <v>72</v>
      </c>
      <c r="C381" s="68">
        <v>3307.3838024729998</v>
      </c>
      <c r="D381" s="57">
        <v>18</v>
      </c>
    </row>
    <row r="382" spans="2:4" x14ac:dyDescent="0.25">
      <c r="B382" s="57" t="s">
        <v>72</v>
      </c>
      <c r="C382" s="68">
        <v>3265.005864876</v>
      </c>
      <c r="D382" s="57">
        <v>40</v>
      </c>
    </row>
    <row r="383" spans="2:4" x14ac:dyDescent="0.25">
      <c r="B383" s="57" t="s">
        <v>72</v>
      </c>
      <c r="C383" s="68">
        <v>3223.8219895289999</v>
      </c>
      <c r="D383" s="57">
        <v>12</v>
      </c>
    </row>
    <row r="384" spans="2:4" x14ac:dyDescent="0.25">
      <c r="B384" s="57" t="s">
        <v>72</v>
      </c>
      <c r="C384" s="68">
        <v>3209.7142308070001</v>
      </c>
      <c r="D384" s="57">
        <v>24</v>
      </c>
    </row>
    <row r="385" spans="2:4" x14ac:dyDescent="0.25">
      <c r="B385" s="57" t="s">
        <v>72</v>
      </c>
      <c r="C385" s="68">
        <v>3205.9630448399998</v>
      </c>
      <c r="D385" s="57">
        <v>18</v>
      </c>
    </row>
    <row r="386" spans="2:4" x14ac:dyDescent="0.25">
      <c r="B386" s="57" t="s">
        <v>72</v>
      </c>
      <c r="C386" s="68">
        <v>3193.6659869989999</v>
      </c>
      <c r="D386" s="57">
        <v>36</v>
      </c>
    </row>
    <row r="387" spans="2:4" x14ac:dyDescent="0.25">
      <c r="B387" s="57" t="s">
        <v>72</v>
      </c>
      <c r="C387" s="68">
        <v>3173.7476051019999</v>
      </c>
      <c r="D387" s="57">
        <v>12</v>
      </c>
    </row>
    <row r="388" spans="2:4" x14ac:dyDescent="0.25">
      <c r="B388" s="57" t="s">
        <v>72</v>
      </c>
      <c r="C388" s="68">
        <v>3171.6085129080002</v>
      </c>
      <c r="D388" s="57">
        <v>10</v>
      </c>
    </row>
    <row r="389" spans="2:4" x14ac:dyDescent="0.25">
      <c r="B389" s="57" t="s">
        <v>72</v>
      </c>
      <c r="C389" s="68">
        <v>3104.597661715</v>
      </c>
      <c r="D389" s="57">
        <v>24</v>
      </c>
    </row>
    <row r="390" spans="2:4" x14ac:dyDescent="0.25">
      <c r="B390" s="57" t="s">
        <v>72</v>
      </c>
      <c r="C390" s="68">
        <v>3100.7537506929998</v>
      </c>
      <c r="D390" s="57">
        <v>18</v>
      </c>
    </row>
    <row r="391" spans="2:4" x14ac:dyDescent="0.25">
      <c r="B391" s="57" t="s">
        <v>72</v>
      </c>
      <c r="C391" s="68">
        <v>3019.7313804209998</v>
      </c>
      <c r="D391" s="57">
        <v>12</v>
      </c>
    </row>
    <row r="392" spans="2:4" x14ac:dyDescent="0.25">
      <c r="B392" s="57" t="s">
        <v>72</v>
      </c>
      <c r="C392" s="68">
        <v>2985.1260677999999</v>
      </c>
      <c r="D392" s="57">
        <v>4</v>
      </c>
    </row>
    <row r="393" spans="2:4" x14ac:dyDescent="0.25">
      <c r="B393" s="57" t="s">
        <v>72</v>
      </c>
      <c r="C393" s="68">
        <v>2975.5418654260002</v>
      </c>
      <c r="D393" s="57">
        <v>1.35</v>
      </c>
    </row>
    <row r="394" spans="2:4" x14ac:dyDescent="0.25">
      <c r="B394" s="57" t="s">
        <v>72</v>
      </c>
      <c r="C394" s="68">
        <v>2960.0766127010002</v>
      </c>
      <c r="D394" s="57">
        <v>18</v>
      </c>
    </row>
    <row r="395" spans="2:4" x14ac:dyDescent="0.25">
      <c r="B395" s="57" t="s">
        <v>72</v>
      </c>
      <c r="C395" s="68">
        <v>2939.5872291169999</v>
      </c>
      <c r="D395" s="57">
        <v>24</v>
      </c>
    </row>
    <row r="396" spans="2:4" x14ac:dyDescent="0.25">
      <c r="B396" s="57" t="s">
        <v>72</v>
      </c>
      <c r="C396" s="68">
        <v>2900.3670683360001</v>
      </c>
      <c r="D396" s="57">
        <v>24</v>
      </c>
    </row>
    <row r="397" spans="2:4" x14ac:dyDescent="0.25">
      <c r="B397" s="57" t="s">
        <v>72</v>
      </c>
      <c r="C397" s="68">
        <v>2893.4775800100001</v>
      </c>
      <c r="D397" s="57">
        <v>3</v>
      </c>
    </row>
    <row r="398" spans="2:4" x14ac:dyDescent="0.25">
      <c r="B398" s="57" t="s">
        <v>72</v>
      </c>
      <c r="C398" s="68">
        <v>2856.0333723210001</v>
      </c>
      <c r="D398" s="57">
        <v>20</v>
      </c>
    </row>
    <row r="399" spans="2:4" x14ac:dyDescent="0.25">
      <c r="B399" s="57" t="s">
        <v>72</v>
      </c>
      <c r="C399" s="68">
        <v>2847.023465365</v>
      </c>
      <c r="D399" s="57">
        <v>1</v>
      </c>
    </row>
    <row r="400" spans="2:4" x14ac:dyDescent="0.25">
      <c r="B400" s="57" t="s">
        <v>72</v>
      </c>
      <c r="C400" s="68">
        <v>2836.379693116</v>
      </c>
      <c r="D400" s="57">
        <v>12</v>
      </c>
    </row>
    <row r="401" spans="2:4" x14ac:dyDescent="0.25">
      <c r="B401" s="57" t="s">
        <v>72</v>
      </c>
      <c r="C401" s="68">
        <v>2833.756812779</v>
      </c>
      <c r="D401" s="57">
        <v>30</v>
      </c>
    </row>
    <row r="402" spans="2:4" x14ac:dyDescent="0.25">
      <c r="B402" s="57" t="s">
        <v>72</v>
      </c>
      <c r="C402" s="68">
        <v>2816.4242720540001</v>
      </c>
      <c r="D402" s="57">
        <v>3</v>
      </c>
    </row>
    <row r="403" spans="2:4" x14ac:dyDescent="0.25">
      <c r="B403" s="57" t="s">
        <v>72</v>
      </c>
      <c r="C403" s="68">
        <v>2814.6998089819999</v>
      </c>
      <c r="D403" s="57">
        <v>18</v>
      </c>
    </row>
    <row r="404" spans="2:4" x14ac:dyDescent="0.25">
      <c r="B404" s="57" t="s">
        <v>72</v>
      </c>
      <c r="C404" s="68">
        <v>2788.0937054840001</v>
      </c>
      <c r="D404" s="57">
        <v>12</v>
      </c>
    </row>
    <row r="405" spans="2:4" x14ac:dyDescent="0.25">
      <c r="B405" s="57" t="s">
        <v>72</v>
      </c>
      <c r="C405" s="68">
        <v>2756.660950299</v>
      </c>
      <c r="D405" s="57">
        <v>18</v>
      </c>
    </row>
    <row r="406" spans="2:4" x14ac:dyDescent="0.25">
      <c r="B406" s="57" t="s">
        <v>72</v>
      </c>
      <c r="C406" s="68">
        <v>2755.8816166370002</v>
      </c>
      <c r="D406" s="57">
        <v>30</v>
      </c>
    </row>
    <row r="407" spans="2:4" x14ac:dyDescent="0.25">
      <c r="B407" s="57" t="s">
        <v>72</v>
      </c>
      <c r="C407" s="68">
        <v>2697.4818887450001</v>
      </c>
      <c r="D407" s="57">
        <v>2</v>
      </c>
    </row>
    <row r="408" spans="2:4" x14ac:dyDescent="0.25">
      <c r="B408" s="57" t="s">
        <v>72</v>
      </c>
      <c r="C408" s="68">
        <v>2676.4393937549999</v>
      </c>
      <c r="D408" s="57">
        <v>36</v>
      </c>
    </row>
    <row r="409" spans="2:4" x14ac:dyDescent="0.25">
      <c r="B409" s="57" t="s">
        <v>72</v>
      </c>
      <c r="C409" s="68">
        <v>2635.740942202</v>
      </c>
      <c r="D409" s="57">
        <v>2.5</v>
      </c>
    </row>
    <row r="410" spans="2:4" x14ac:dyDescent="0.25">
      <c r="B410" s="57" t="s">
        <v>72</v>
      </c>
      <c r="C410" s="68">
        <v>2606.5996217679999</v>
      </c>
      <c r="D410" s="57">
        <v>15</v>
      </c>
    </row>
    <row r="411" spans="2:4" x14ac:dyDescent="0.25">
      <c r="B411" s="57" t="s">
        <v>72</v>
      </c>
      <c r="C411" s="68">
        <v>2587.3501396189999</v>
      </c>
      <c r="D411" s="57">
        <v>3</v>
      </c>
    </row>
    <row r="412" spans="2:4" x14ac:dyDescent="0.25">
      <c r="B412" s="57" t="s">
        <v>72</v>
      </c>
      <c r="C412" s="68">
        <v>2583.7441460079999</v>
      </c>
      <c r="D412" s="57">
        <v>3.95</v>
      </c>
    </row>
    <row r="413" spans="2:4" x14ac:dyDescent="0.25">
      <c r="B413" s="57" t="s">
        <v>72</v>
      </c>
      <c r="C413" s="68">
        <v>2540.8180628270002</v>
      </c>
      <c r="D413" s="57">
        <v>2</v>
      </c>
    </row>
    <row r="414" spans="2:4" x14ac:dyDescent="0.25">
      <c r="B414" s="57" t="s">
        <v>72</v>
      </c>
      <c r="C414" s="68">
        <v>2527.079240867</v>
      </c>
      <c r="D414" s="57">
        <v>1</v>
      </c>
    </row>
    <row r="415" spans="2:4" x14ac:dyDescent="0.25">
      <c r="B415" s="57" t="s">
        <v>72</v>
      </c>
      <c r="C415" s="68">
        <v>2517.6161244189998</v>
      </c>
      <c r="D415" s="57">
        <v>3.1890000000000001</v>
      </c>
    </row>
    <row r="416" spans="2:4" x14ac:dyDescent="0.25">
      <c r="B416" s="57" t="s">
        <v>72</v>
      </c>
      <c r="C416" s="68">
        <v>2489.250066737</v>
      </c>
      <c r="D416" s="57">
        <v>24</v>
      </c>
    </row>
    <row r="417" spans="2:4" x14ac:dyDescent="0.25">
      <c r="B417" s="57" t="s">
        <v>72</v>
      </c>
      <c r="C417" s="68">
        <v>2446.2994473529998</v>
      </c>
      <c r="D417" s="57">
        <v>3</v>
      </c>
    </row>
    <row r="418" spans="2:4" x14ac:dyDescent="0.25">
      <c r="B418" s="57" t="s">
        <v>72</v>
      </c>
      <c r="C418" s="68">
        <v>2445.727930949</v>
      </c>
      <c r="D418" s="57">
        <v>2</v>
      </c>
    </row>
    <row r="419" spans="2:4" x14ac:dyDescent="0.25">
      <c r="B419" s="57" t="s">
        <v>72</v>
      </c>
      <c r="C419" s="68">
        <v>2421.4578637230002</v>
      </c>
      <c r="D419" s="57">
        <v>15</v>
      </c>
    </row>
    <row r="420" spans="2:4" x14ac:dyDescent="0.25">
      <c r="B420" s="57" t="s">
        <v>72</v>
      </c>
      <c r="C420" s="68">
        <v>2419.7582870030001</v>
      </c>
      <c r="D420" s="57">
        <v>24</v>
      </c>
    </row>
    <row r="421" spans="2:4" x14ac:dyDescent="0.25">
      <c r="B421" s="57" t="s">
        <v>72</v>
      </c>
      <c r="C421" s="68">
        <v>2418.0443851320001</v>
      </c>
      <c r="D421" s="57">
        <v>22</v>
      </c>
    </row>
    <row r="422" spans="2:4" x14ac:dyDescent="0.25">
      <c r="B422" s="57" t="s">
        <v>72</v>
      </c>
      <c r="C422" s="68">
        <v>2365.525656759</v>
      </c>
      <c r="D422" s="57">
        <v>12</v>
      </c>
    </row>
    <row r="423" spans="2:4" x14ac:dyDescent="0.25">
      <c r="B423" s="57" t="s">
        <v>72</v>
      </c>
      <c r="C423" s="68">
        <v>2350.1079870829999</v>
      </c>
      <c r="D423" s="57">
        <v>2</v>
      </c>
    </row>
    <row r="424" spans="2:4" x14ac:dyDescent="0.25">
      <c r="B424" s="57" t="s">
        <v>72</v>
      </c>
      <c r="C424" s="68">
        <v>2349.0804651849999</v>
      </c>
      <c r="D424" s="57">
        <v>3.1890000000000001</v>
      </c>
    </row>
    <row r="425" spans="2:4" x14ac:dyDescent="0.25">
      <c r="B425" s="57" t="s">
        <v>72</v>
      </c>
      <c r="C425" s="68">
        <v>2343.8401083120002</v>
      </c>
      <c r="D425" s="57">
        <v>1.5</v>
      </c>
    </row>
    <row r="426" spans="2:4" x14ac:dyDescent="0.25">
      <c r="B426" s="57" t="s">
        <v>72</v>
      </c>
      <c r="C426" s="68">
        <v>2329.6409717269999</v>
      </c>
      <c r="D426" s="57">
        <v>19.2</v>
      </c>
    </row>
    <row r="427" spans="2:4" x14ac:dyDescent="0.25">
      <c r="B427" s="57" t="s">
        <v>72</v>
      </c>
      <c r="C427" s="68">
        <v>2328.234943683</v>
      </c>
      <c r="D427" s="57">
        <v>15</v>
      </c>
    </row>
    <row r="428" spans="2:4" x14ac:dyDescent="0.25">
      <c r="B428" s="57" t="s">
        <v>72</v>
      </c>
      <c r="C428" s="68">
        <v>2307.8918528610002</v>
      </c>
      <c r="D428" s="57">
        <v>13</v>
      </c>
    </row>
    <row r="429" spans="2:4" x14ac:dyDescent="0.25">
      <c r="B429" s="57" t="s">
        <v>72</v>
      </c>
      <c r="C429" s="68">
        <v>2300.9882936270001</v>
      </c>
      <c r="D429" s="57">
        <v>15</v>
      </c>
    </row>
    <row r="430" spans="2:4" x14ac:dyDescent="0.25">
      <c r="B430" s="57" t="s">
        <v>72</v>
      </c>
      <c r="C430" s="68">
        <v>2293.548235453</v>
      </c>
      <c r="D430" s="57">
        <v>16</v>
      </c>
    </row>
    <row r="431" spans="2:4" x14ac:dyDescent="0.25">
      <c r="B431" s="57" t="s">
        <v>72</v>
      </c>
      <c r="C431" s="68">
        <v>2290.4464986910002</v>
      </c>
      <c r="D431" s="57">
        <v>1.04</v>
      </c>
    </row>
    <row r="432" spans="2:4" x14ac:dyDescent="0.25">
      <c r="B432" s="57" t="s">
        <v>72</v>
      </c>
      <c r="C432" s="68">
        <v>2282.2287719559999</v>
      </c>
      <c r="D432" s="57">
        <v>6</v>
      </c>
    </row>
    <row r="433" spans="2:4" x14ac:dyDescent="0.25">
      <c r="B433" s="57" t="s">
        <v>72</v>
      </c>
      <c r="C433" s="68">
        <v>2281.178159953</v>
      </c>
      <c r="D433" s="57">
        <v>15</v>
      </c>
    </row>
    <row r="434" spans="2:4" x14ac:dyDescent="0.25">
      <c r="B434" s="57" t="s">
        <v>72</v>
      </c>
      <c r="C434" s="68">
        <v>2253.6082184810002</v>
      </c>
      <c r="D434" s="57">
        <v>3</v>
      </c>
    </row>
    <row r="435" spans="2:4" x14ac:dyDescent="0.25">
      <c r="B435" s="57" t="s">
        <v>72</v>
      </c>
      <c r="C435" s="68">
        <v>2247.8273690659998</v>
      </c>
      <c r="D435" s="57">
        <v>1.6679999999999999</v>
      </c>
    </row>
    <row r="436" spans="2:4" x14ac:dyDescent="0.25">
      <c r="B436" s="57" t="s">
        <v>72</v>
      </c>
      <c r="C436" s="68">
        <v>2182.8967282459998</v>
      </c>
      <c r="D436" s="57">
        <v>3</v>
      </c>
    </row>
    <row r="437" spans="2:4" x14ac:dyDescent="0.25">
      <c r="B437" s="57" t="s">
        <v>72</v>
      </c>
      <c r="C437" s="68">
        <v>2180.410611708</v>
      </c>
      <c r="D437" s="57">
        <v>15</v>
      </c>
    </row>
    <row r="438" spans="2:4" x14ac:dyDescent="0.25">
      <c r="B438" s="57" t="s">
        <v>72</v>
      </c>
      <c r="C438" s="68">
        <v>2118.8777216600001</v>
      </c>
      <c r="D438" s="57">
        <v>1.7</v>
      </c>
    </row>
    <row r="439" spans="2:4" x14ac:dyDescent="0.25">
      <c r="B439" s="57" t="s">
        <v>72</v>
      </c>
      <c r="C439" s="68">
        <v>2112.9404104750001</v>
      </c>
      <c r="D439" s="57">
        <v>11</v>
      </c>
    </row>
    <row r="440" spans="2:4" x14ac:dyDescent="0.25">
      <c r="B440" s="57" t="s">
        <v>72</v>
      </c>
      <c r="C440" s="68">
        <v>2097.040395863</v>
      </c>
      <c r="D440" s="57">
        <v>8</v>
      </c>
    </row>
    <row r="441" spans="2:4" x14ac:dyDescent="0.25">
      <c r="B441" s="57" t="s">
        <v>72</v>
      </c>
      <c r="C441" s="68">
        <v>2089.8612388830002</v>
      </c>
      <c r="D441" s="57">
        <v>1.5</v>
      </c>
    </row>
    <row r="442" spans="2:4" x14ac:dyDescent="0.25">
      <c r="B442" s="57" t="s">
        <v>72</v>
      </c>
      <c r="C442" s="68">
        <v>2086.207946259</v>
      </c>
      <c r="D442" s="57">
        <v>6</v>
      </c>
    </row>
    <row r="443" spans="2:4" x14ac:dyDescent="0.25">
      <c r="B443" s="57" t="s">
        <v>72</v>
      </c>
      <c r="C443" s="68">
        <v>2067.4043966230001</v>
      </c>
      <c r="D443" s="57">
        <v>3</v>
      </c>
    </row>
    <row r="444" spans="2:4" x14ac:dyDescent="0.25">
      <c r="B444" s="57" t="s">
        <v>72</v>
      </c>
      <c r="C444" s="68">
        <v>2064.2270968500002</v>
      </c>
      <c r="D444" s="57">
        <v>3</v>
      </c>
    </row>
    <row r="445" spans="2:4" x14ac:dyDescent="0.25">
      <c r="B445" s="57" t="s">
        <v>72</v>
      </c>
      <c r="C445" s="68">
        <v>2030.377538361</v>
      </c>
      <c r="D445" s="57">
        <v>6</v>
      </c>
    </row>
    <row r="446" spans="2:4" x14ac:dyDescent="0.25">
      <c r="B446" s="57" t="s">
        <v>72</v>
      </c>
      <c r="C446" s="68">
        <v>2021.1981786270001</v>
      </c>
      <c r="D446" s="57">
        <v>2.1150000000000002</v>
      </c>
    </row>
    <row r="447" spans="2:4" x14ac:dyDescent="0.25">
      <c r="B447" s="57" t="s">
        <v>72</v>
      </c>
      <c r="C447" s="68">
        <v>2001.043362544</v>
      </c>
      <c r="D447" s="57">
        <v>15</v>
      </c>
    </row>
    <row r="448" spans="2:4" x14ac:dyDescent="0.25">
      <c r="B448" s="57" t="s">
        <v>72</v>
      </c>
      <c r="C448" s="68">
        <v>1983.2083371440001</v>
      </c>
      <c r="D448" s="57">
        <v>3.1890000000000001</v>
      </c>
    </row>
    <row r="449" spans="2:4" x14ac:dyDescent="0.25">
      <c r="B449" s="57" t="s">
        <v>72</v>
      </c>
      <c r="C449" s="68">
        <v>1953.8041295810001</v>
      </c>
      <c r="D449" s="57">
        <v>1</v>
      </c>
    </row>
    <row r="450" spans="2:4" x14ac:dyDescent="0.25">
      <c r="B450" s="57" t="s">
        <v>72</v>
      </c>
      <c r="C450" s="68">
        <v>1951.4003062199999</v>
      </c>
      <c r="D450" s="57">
        <v>3.19</v>
      </c>
    </row>
    <row r="451" spans="2:4" x14ac:dyDescent="0.25">
      <c r="B451" s="57" t="s">
        <v>72</v>
      </c>
      <c r="C451" s="68">
        <v>1924.8721937079999</v>
      </c>
      <c r="D451" s="57">
        <v>2</v>
      </c>
    </row>
    <row r="452" spans="2:4" x14ac:dyDescent="0.25">
      <c r="B452" s="57" t="s">
        <v>72</v>
      </c>
      <c r="C452" s="68">
        <v>1896.344534778</v>
      </c>
      <c r="D452" s="57">
        <v>24</v>
      </c>
    </row>
    <row r="453" spans="2:4" x14ac:dyDescent="0.25">
      <c r="B453" s="57" t="s">
        <v>72</v>
      </c>
      <c r="C453" s="68">
        <v>1871.1669867109999</v>
      </c>
      <c r="D453" s="57">
        <v>5.742</v>
      </c>
    </row>
    <row r="454" spans="2:4" x14ac:dyDescent="0.25">
      <c r="B454" s="57" t="s">
        <v>72</v>
      </c>
      <c r="C454" s="68">
        <v>1848.7094780750001</v>
      </c>
      <c r="D454" s="57">
        <v>12</v>
      </c>
    </row>
    <row r="455" spans="2:4" x14ac:dyDescent="0.25">
      <c r="B455" s="57" t="s">
        <v>72</v>
      </c>
      <c r="C455" s="68">
        <v>1847.0901499720001</v>
      </c>
      <c r="D455" s="57">
        <v>2.1259999999999999</v>
      </c>
    </row>
    <row r="456" spans="2:4" x14ac:dyDescent="0.25">
      <c r="B456" s="57" t="s">
        <v>72</v>
      </c>
      <c r="C456" s="68">
        <v>1836.126699921</v>
      </c>
      <c r="D456" s="57">
        <v>2</v>
      </c>
    </row>
    <row r="457" spans="2:4" x14ac:dyDescent="0.25">
      <c r="B457" s="57" t="s">
        <v>72</v>
      </c>
      <c r="C457" s="68">
        <v>1830.902518075</v>
      </c>
      <c r="D457" s="57">
        <v>8.4</v>
      </c>
    </row>
    <row r="458" spans="2:4" x14ac:dyDescent="0.25">
      <c r="B458" s="57" t="s">
        <v>72</v>
      </c>
      <c r="C458" s="68">
        <v>1820.535558582</v>
      </c>
      <c r="D458" s="57">
        <v>18</v>
      </c>
    </row>
    <row r="459" spans="2:4" x14ac:dyDescent="0.25">
      <c r="B459" s="57" t="s">
        <v>72</v>
      </c>
      <c r="C459" s="68">
        <v>1817.790352167</v>
      </c>
      <c r="D459" s="57">
        <v>7.4409999999999998</v>
      </c>
    </row>
    <row r="460" spans="2:4" x14ac:dyDescent="0.25">
      <c r="B460" s="57" t="s">
        <v>72</v>
      </c>
      <c r="C460" s="68">
        <v>1805.308559999</v>
      </c>
      <c r="D460" s="57">
        <v>3</v>
      </c>
    </row>
    <row r="461" spans="2:4" x14ac:dyDescent="0.25">
      <c r="B461" s="57" t="s">
        <v>72</v>
      </c>
      <c r="C461" s="68">
        <v>1804.7603571940001</v>
      </c>
      <c r="D461" s="57">
        <v>12</v>
      </c>
    </row>
    <row r="462" spans="2:4" x14ac:dyDescent="0.25">
      <c r="B462" s="57" t="s">
        <v>72</v>
      </c>
      <c r="C462" s="68">
        <v>1798.257792441</v>
      </c>
      <c r="D462" s="57">
        <v>15</v>
      </c>
    </row>
    <row r="463" spans="2:4" x14ac:dyDescent="0.25">
      <c r="B463" s="57" t="s">
        <v>72</v>
      </c>
      <c r="C463" s="68">
        <v>1794.255866278</v>
      </c>
      <c r="D463" s="57">
        <v>1</v>
      </c>
    </row>
    <row r="464" spans="2:4" x14ac:dyDescent="0.25">
      <c r="B464" s="57" t="s">
        <v>72</v>
      </c>
      <c r="C464" s="68">
        <v>1785.242306762</v>
      </c>
      <c r="D464" s="57">
        <v>5.85</v>
      </c>
    </row>
    <row r="465" spans="2:4" x14ac:dyDescent="0.25">
      <c r="B465" s="57" t="s">
        <v>72</v>
      </c>
      <c r="C465" s="68">
        <v>1783.580220026</v>
      </c>
      <c r="D465" s="57">
        <v>6</v>
      </c>
    </row>
    <row r="466" spans="2:4" x14ac:dyDescent="0.25">
      <c r="B466" s="57" t="s">
        <v>72</v>
      </c>
      <c r="C466" s="68">
        <v>1779.7006579599999</v>
      </c>
      <c r="D466" s="57">
        <v>10</v>
      </c>
    </row>
    <row r="467" spans="2:4" x14ac:dyDescent="0.25">
      <c r="B467" s="57" t="s">
        <v>72</v>
      </c>
      <c r="C467" s="68">
        <v>1772.834642494</v>
      </c>
      <c r="D467" s="57">
        <v>25</v>
      </c>
    </row>
    <row r="468" spans="2:4" x14ac:dyDescent="0.25">
      <c r="B468" s="57" t="s">
        <v>72</v>
      </c>
      <c r="C468" s="68">
        <v>1755.967155347</v>
      </c>
      <c r="D468" s="57">
        <v>8</v>
      </c>
    </row>
    <row r="469" spans="2:4" x14ac:dyDescent="0.25">
      <c r="B469" s="57" t="s">
        <v>72</v>
      </c>
      <c r="C469" s="68">
        <v>1755.5123385899999</v>
      </c>
      <c r="D469" s="57">
        <v>6.6</v>
      </c>
    </row>
    <row r="470" spans="2:4" x14ac:dyDescent="0.25">
      <c r="B470" s="57" t="s">
        <v>72</v>
      </c>
      <c r="C470" s="68">
        <v>1753.664876903</v>
      </c>
      <c r="D470" s="57">
        <v>25</v>
      </c>
    </row>
    <row r="471" spans="2:4" x14ac:dyDescent="0.25">
      <c r="B471" s="57" t="s">
        <v>72</v>
      </c>
      <c r="C471" s="68">
        <v>1751.705537046</v>
      </c>
      <c r="D471" s="57">
        <v>1.1000000000000001</v>
      </c>
    </row>
    <row r="472" spans="2:4" x14ac:dyDescent="0.25">
      <c r="B472" s="57" t="s">
        <v>72</v>
      </c>
      <c r="C472" s="68">
        <v>1740.7936256099999</v>
      </c>
      <c r="D472" s="57">
        <v>4.95</v>
      </c>
    </row>
    <row r="473" spans="2:4" x14ac:dyDescent="0.25">
      <c r="B473" s="57" t="s">
        <v>72</v>
      </c>
      <c r="C473" s="68">
        <v>1740.0291230370001</v>
      </c>
      <c r="D473" s="57">
        <v>4</v>
      </c>
    </row>
    <row r="474" spans="2:4" x14ac:dyDescent="0.25">
      <c r="B474" s="57" t="s">
        <v>72</v>
      </c>
      <c r="C474" s="68">
        <v>1722.5308755799999</v>
      </c>
      <c r="D474" s="57">
        <v>2</v>
      </c>
    </row>
    <row r="475" spans="2:4" x14ac:dyDescent="0.25">
      <c r="B475" s="57" t="s">
        <v>72</v>
      </c>
      <c r="C475" s="68">
        <v>1709.099269068</v>
      </c>
      <c r="D475" s="57">
        <v>24</v>
      </c>
    </row>
    <row r="476" spans="2:4" x14ac:dyDescent="0.25">
      <c r="B476" s="57" t="s">
        <v>72</v>
      </c>
      <c r="C476" s="68">
        <v>1707.230443857</v>
      </c>
      <c r="D476" s="57">
        <v>1.5</v>
      </c>
    </row>
    <row r="477" spans="2:4" x14ac:dyDescent="0.25">
      <c r="B477" s="57" t="s">
        <v>72</v>
      </c>
      <c r="C477" s="68">
        <v>1702.0539703960001</v>
      </c>
      <c r="D477" s="57">
        <v>25</v>
      </c>
    </row>
    <row r="478" spans="2:4" x14ac:dyDescent="0.25">
      <c r="B478" s="57" t="s">
        <v>72</v>
      </c>
      <c r="C478" s="68">
        <v>1701.898406178</v>
      </c>
      <c r="D478" s="57">
        <v>3.76</v>
      </c>
    </row>
    <row r="479" spans="2:4" x14ac:dyDescent="0.25">
      <c r="B479" s="57" t="s">
        <v>72</v>
      </c>
      <c r="C479" s="68">
        <v>1700.7022683729999</v>
      </c>
      <c r="D479" s="57">
        <v>6</v>
      </c>
    </row>
    <row r="480" spans="2:4" x14ac:dyDescent="0.25">
      <c r="B480" s="57" t="s">
        <v>72</v>
      </c>
      <c r="C480" s="68">
        <v>1690.1221218979999</v>
      </c>
      <c r="D480" s="57">
        <v>1.5</v>
      </c>
    </row>
    <row r="481" spans="2:4" x14ac:dyDescent="0.25">
      <c r="B481" s="57" t="s">
        <v>72</v>
      </c>
      <c r="C481" s="68">
        <v>1688.049847278</v>
      </c>
      <c r="D481" s="57">
        <v>18</v>
      </c>
    </row>
    <row r="482" spans="2:4" x14ac:dyDescent="0.25">
      <c r="B482" s="57" t="s">
        <v>72</v>
      </c>
      <c r="C482" s="68">
        <v>1686.2293565919999</v>
      </c>
      <c r="D482" s="57">
        <v>1.35</v>
      </c>
    </row>
    <row r="483" spans="2:4" x14ac:dyDescent="0.25">
      <c r="B483" s="57" t="s">
        <v>72</v>
      </c>
      <c r="C483" s="68">
        <v>1663.796362324</v>
      </c>
      <c r="D483" s="57">
        <v>25</v>
      </c>
    </row>
    <row r="484" spans="2:4" x14ac:dyDescent="0.25">
      <c r="B484" s="57" t="s">
        <v>72</v>
      </c>
      <c r="C484" s="68">
        <v>1646.0006600050001</v>
      </c>
      <c r="D484" s="57">
        <v>1.5</v>
      </c>
    </row>
    <row r="485" spans="2:4" x14ac:dyDescent="0.25">
      <c r="B485" s="57" t="s">
        <v>72</v>
      </c>
      <c r="C485" s="68">
        <v>1645.9916927429999</v>
      </c>
      <c r="D485" s="57">
        <v>1.5</v>
      </c>
    </row>
    <row r="486" spans="2:4" x14ac:dyDescent="0.25">
      <c r="B486" s="57" t="s">
        <v>72</v>
      </c>
      <c r="C486" s="68">
        <v>1643.6042775169999</v>
      </c>
      <c r="D486" s="57">
        <v>24</v>
      </c>
    </row>
    <row r="487" spans="2:4" x14ac:dyDescent="0.25">
      <c r="B487" s="57" t="s">
        <v>72</v>
      </c>
      <c r="C487" s="68">
        <v>1640.3529951400001</v>
      </c>
      <c r="D487" s="57">
        <v>30</v>
      </c>
    </row>
    <row r="488" spans="2:4" x14ac:dyDescent="0.25">
      <c r="B488" s="57" t="s">
        <v>72</v>
      </c>
      <c r="C488" s="68">
        <v>1637.92946699</v>
      </c>
      <c r="D488" s="57">
        <v>2</v>
      </c>
    </row>
    <row r="489" spans="2:4" x14ac:dyDescent="0.25">
      <c r="B489" s="57" t="s">
        <v>72</v>
      </c>
      <c r="C489" s="68">
        <v>1628.4572270839999</v>
      </c>
      <c r="D489" s="57">
        <v>24</v>
      </c>
    </row>
    <row r="490" spans="2:4" x14ac:dyDescent="0.25">
      <c r="B490" s="57" t="s">
        <v>72</v>
      </c>
      <c r="C490" s="68">
        <v>1614.03552926</v>
      </c>
      <c r="D490" s="57">
        <v>24</v>
      </c>
    </row>
    <row r="491" spans="2:4" x14ac:dyDescent="0.25">
      <c r="B491" s="57" t="s">
        <v>72</v>
      </c>
      <c r="C491" s="68">
        <v>1608.570997218</v>
      </c>
      <c r="D491" s="57">
        <v>10</v>
      </c>
    </row>
    <row r="492" spans="2:4" x14ac:dyDescent="0.25">
      <c r="B492" s="57" t="s">
        <v>72</v>
      </c>
      <c r="C492" s="68">
        <v>1605.6799356460001</v>
      </c>
      <c r="D492" s="57">
        <v>24</v>
      </c>
    </row>
    <row r="493" spans="2:4" x14ac:dyDescent="0.25">
      <c r="B493" s="57" t="s">
        <v>72</v>
      </c>
      <c r="C493" s="68">
        <v>1605.5051728430001</v>
      </c>
      <c r="D493" s="57">
        <v>1.355</v>
      </c>
    </row>
    <row r="494" spans="2:4" x14ac:dyDescent="0.25">
      <c r="B494" s="57" t="s">
        <v>72</v>
      </c>
      <c r="C494" s="68">
        <v>1601.203869614</v>
      </c>
      <c r="D494" s="57">
        <v>24</v>
      </c>
    </row>
    <row r="495" spans="2:4" x14ac:dyDescent="0.25">
      <c r="B495" s="57" t="s">
        <v>72</v>
      </c>
      <c r="C495" s="68">
        <v>1578.25770797</v>
      </c>
      <c r="D495" s="57">
        <v>6.75</v>
      </c>
    </row>
    <row r="496" spans="2:4" x14ac:dyDescent="0.25">
      <c r="B496" s="57" t="s">
        <v>72</v>
      </c>
      <c r="C496" s="68">
        <v>1566.5036593560001</v>
      </c>
      <c r="D496" s="57">
        <v>24</v>
      </c>
    </row>
    <row r="497" spans="2:4" x14ac:dyDescent="0.25">
      <c r="B497" s="57" t="s">
        <v>72</v>
      </c>
      <c r="C497" s="68">
        <v>1561.8997510090001</v>
      </c>
      <c r="D497" s="57">
        <v>15</v>
      </c>
    </row>
    <row r="498" spans="2:4" x14ac:dyDescent="0.25">
      <c r="B498" s="57" t="s">
        <v>72</v>
      </c>
      <c r="C498" s="68">
        <v>1553.822804161</v>
      </c>
      <c r="D498" s="57">
        <v>30</v>
      </c>
    </row>
    <row r="499" spans="2:4" x14ac:dyDescent="0.25">
      <c r="B499" s="57" t="s">
        <v>72</v>
      </c>
      <c r="C499" s="68">
        <v>1552.0108355719999</v>
      </c>
      <c r="D499" s="57">
        <v>30</v>
      </c>
    </row>
    <row r="500" spans="2:4" x14ac:dyDescent="0.25">
      <c r="B500" s="57" t="s">
        <v>72</v>
      </c>
      <c r="C500" s="68">
        <v>1551.7529053170001</v>
      </c>
      <c r="D500" s="57">
        <v>12</v>
      </c>
    </row>
    <row r="501" spans="2:4" x14ac:dyDescent="0.25">
      <c r="B501" s="57" t="s">
        <v>72</v>
      </c>
      <c r="C501" s="68">
        <v>1546.238185663</v>
      </c>
      <c r="D501" s="57">
        <v>25</v>
      </c>
    </row>
    <row r="502" spans="2:4" x14ac:dyDescent="0.25">
      <c r="B502" s="57" t="s">
        <v>72</v>
      </c>
      <c r="C502" s="68">
        <v>1543.5484106849999</v>
      </c>
      <c r="D502" s="57">
        <v>12</v>
      </c>
    </row>
    <row r="503" spans="2:4" x14ac:dyDescent="0.25">
      <c r="B503" s="57" t="s">
        <v>72</v>
      </c>
      <c r="C503" s="68">
        <v>1540.6933596060001</v>
      </c>
      <c r="D503" s="57">
        <v>25</v>
      </c>
    </row>
    <row r="504" spans="2:4" x14ac:dyDescent="0.25">
      <c r="B504" s="57" t="s">
        <v>72</v>
      </c>
      <c r="C504" s="68">
        <v>1534.58818391</v>
      </c>
      <c r="D504" s="57">
        <v>12</v>
      </c>
    </row>
    <row r="505" spans="2:4" x14ac:dyDescent="0.25">
      <c r="B505" s="57" t="s">
        <v>72</v>
      </c>
      <c r="C505" s="68">
        <v>1521.661563421</v>
      </c>
      <c r="D505" s="57">
        <v>50</v>
      </c>
    </row>
    <row r="506" spans="2:4" x14ac:dyDescent="0.25">
      <c r="B506" s="57" t="s">
        <v>72</v>
      </c>
      <c r="C506" s="68">
        <v>1519.148091021</v>
      </c>
      <c r="D506" s="57">
        <v>1.2</v>
      </c>
    </row>
    <row r="507" spans="2:4" x14ac:dyDescent="0.25">
      <c r="B507" s="57" t="s">
        <v>72</v>
      </c>
      <c r="C507" s="68">
        <v>1514.961020594</v>
      </c>
      <c r="D507" s="57">
        <v>48</v>
      </c>
    </row>
    <row r="508" spans="2:4" x14ac:dyDescent="0.25">
      <c r="B508" s="57" t="s">
        <v>72</v>
      </c>
      <c r="C508" s="68">
        <v>1512.827633891</v>
      </c>
      <c r="D508" s="57">
        <v>6</v>
      </c>
    </row>
    <row r="509" spans="2:4" x14ac:dyDescent="0.25">
      <c r="B509" s="57" t="s">
        <v>72</v>
      </c>
      <c r="C509" s="68">
        <v>1511.3769296820001</v>
      </c>
      <c r="D509" s="57">
        <v>24</v>
      </c>
    </row>
    <row r="510" spans="2:4" x14ac:dyDescent="0.25">
      <c r="B510" s="57" t="s">
        <v>72</v>
      </c>
      <c r="C510" s="68">
        <v>1505.994614142</v>
      </c>
      <c r="D510" s="57">
        <v>48</v>
      </c>
    </row>
    <row r="511" spans="2:4" x14ac:dyDescent="0.25">
      <c r="B511" s="57" t="s">
        <v>72</v>
      </c>
      <c r="C511" s="68">
        <v>1503.7085514830001</v>
      </c>
      <c r="D511" s="57">
        <v>30</v>
      </c>
    </row>
    <row r="512" spans="2:4" x14ac:dyDescent="0.25">
      <c r="B512" s="57" t="s">
        <v>72</v>
      </c>
      <c r="C512" s="68">
        <v>1491.4937597999999</v>
      </c>
      <c r="D512" s="57">
        <v>8</v>
      </c>
    </row>
    <row r="513" spans="2:4" x14ac:dyDescent="0.25">
      <c r="B513" s="57" t="s">
        <v>72</v>
      </c>
      <c r="C513" s="68">
        <v>1487.841401144</v>
      </c>
      <c r="D513" s="57">
        <v>7.5</v>
      </c>
    </row>
    <row r="514" spans="2:4" x14ac:dyDescent="0.25">
      <c r="B514" s="57" t="s">
        <v>72</v>
      </c>
      <c r="C514" s="68">
        <v>1481.9361847079999</v>
      </c>
      <c r="D514" s="57">
        <v>12</v>
      </c>
    </row>
    <row r="515" spans="2:4" x14ac:dyDescent="0.25">
      <c r="B515" s="57" t="s">
        <v>72</v>
      </c>
      <c r="C515" s="68">
        <v>1478.4203625499999</v>
      </c>
      <c r="D515" s="57">
        <v>30</v>
      </c>
    </row>
    <row r="516" spans="2:4" x14ac:dyDescent="0.25">
      <c r="B516" s="57" t="s">
        <v>72</v>
      </c>
      <c r="C516" s="68">
        <v>1474.6382935639999</v>
      </c>
      <c r="D516" s="57">
        <v>25</v>
      </c>
    </row>
    <row r="517" spans="2:4" x14ac:dyDescent="0.25">
      <c r="B517" s="57" t="s">
        <v>72</v>
      </c>
      <c r="C517" s="68">
        <v>1470.940096868</v>
      </c>
      <c r="D517" s="57">
        <v>1.4</v>
      </c>
    </row>
    <row r="518" spans="2:4" x14ac:dyDescent="0.25">
      <c r="B518" s="57" t="s">
        <v>72</v>
      </c>
      <c r="C518" s="68">
        <v>1469.4772022069999</v>
      </c>
      <c r="D518" s="57">
        <v>12</v>
      </c>
    </row>
    <row r="519" spans="2:4" x14ac:dyDescent="0.25">
      <c r="B519" s="57" t="s">
        <v>72</v>
      </c>
      <c r="C519" s="68">
        <v>1467.9411638209999</v>
      </c>
      <c r="D519" s="57">
        <v>12</v>
      </c>
    </row>
    <row r="520" spans="2:4" x14ac:dyDescent="0.25">
      <c r="B520" s="57" t="s">
        <v>72</v>
      </c>
      <c r="C520" s="68">
        <v>1450.0207102710001</v>
      </c>
      <c r="D520" s="57">
        <v>10</v>
      </c>
    </row>
    <row r="521" spans="2:4" x14ac:dyDescent="0.25">
      <c r="B521" s="57" t="s">
        <v>72</v>
      </c>
      <c r="C521" s="68">
        <v>1448.257110045</v>
      </c>
      <c r="D521" s="57">
        <v>36</v>
      </c>
    </row>
    <row r="522" spans="2:4" x14ac:dyDescent="0.25">
      <c r="B522" s="57" t="s">
        <v>72</v>
      </c>
      <c r="C522" s="68">
        <v>1443.0982947509999</v>
      </c>
      <c r="D522" s="57">
        <v>25</v>
      </c>
    </row>
    <row r="523" spans="2:4" x14ac:dyDescent="0.25">
      <c r="B523" s="57" t="s">
        <v>72</v>
      </c>
      <c r="C523" s="68">
        <v>1437.092382736</v>
      </c>
      <c r="D523" s="57">
        <v>24</v>
      </c>
    </row>
    <row r="524" spans="2:4" x14ac:dyDescent="0.25">
      <c r="B524" s="57" t="s">
        <v>72</v>
      </c>
      <c r="C524" s="68">
        <v>1436.0256893840001</v>
      </c>
      <c r="D524" s="57">
        <v>6</v>
      </c>
    </row>
    <row r="525" spans="2:4" x14ac:dyDescent="0.25">
      <c r="B525" s="57" t="s">
        <v>72</v>
      </c>
      <c r="C525" s="68">
        <v>1434.0383158239999</v>
      </c>
      <c r="D525" s="57">
        <v>30</v>
      </c>
    </row>
    <row r="526" spans="2:4" x14ac:dyDescent="0.25">
      <c r="B526" s="57" t="s">
        <v>72</v>
      </c>
      <c r="C526" s="68">
        <v>1432.9536116039999</v>
      </c>
      <c r="D526" s="57">
        <v>30</v>
      </c>
    </row>
    <row r="527" spans="2:4" x14ac:dyDescent="0.25">
      <c r="B527" s="57" t="s">
        <v>72</v>
      </c>
      <c r="C527" s="68">
        <v>1432.8256083209999</v>
      </c>
      <c r="D527" s="57">
        <v>24</v>
      </c>
    </row>
    <row r="528" spans="2:4" x14ac:dyDescent="0.25">
      <c r="B528" s="57" t="s">
        <v>72</v>
      </c>
      <c r="C528" s="68">
        <v>1431.9389729980001</v>
      </c>
      <c r="D528" s="57">
        <v>4</v>
      </c>
    </row>
    <row r="529" spans="2:4" x14ac:dyDescent="0.25">
      <c r="B529" s="57" t="s">
        <v>72</v>
      </c>
      <c r="C529" s="68">
        <v>1429.4121877810001</v>
      </c>
      <c r="D529" s="57">
        <v>24</v>
      </c>
    </row>
    <row r="530" spans="2:4" x14ac:dyDescent="0.25">
      <c r="B530" s="57" t="s">
        <v>72</v>
      </c>
      <c r="C530" s="68">
        <v>1428.5366463339999</v>
      </c>
      <c r="D530" s="57">
        <v>50</v>
      </c>
    </row>
    <row r="531" spans="2:4" x14ac:dyDescent="0.25">
      <c r="B531" s="57" t="s">
        <v>72</v>
      </c>
      <c r="C531" s="68">
        <v>1421.4845204840001</v>
      </c>
      <c r="D531" s="57">
        <v>30</v>
      </c>
    </row>
    <row r="532" spans="2:4" x14ac:dyDescent="0.25">
      <c r="B532" s="57" t="s">
        <v>72</v>
      </c>
      <c r="C532" s="68">
        <v>1420.7506356680001</v>
      </c>
      <c r="D532" s="57">
        <v>24</v>
      </c>
    </row>
    <row r="533" spans="2:4" x14ac:dyDescent="0.25">
      <c r="B533" s="57" t="s">
        <v>72</v>
      </c>
      <c r="C533" s="68">
        <v>1420.0167508530001</v>
      </c>
      <c r="D533" s="57">
        <v>30</v>
      </c>
    </row>
    <row r="534" spans="2:4" x14ac:dyDescent="0.25">
      <c r="B534" s="57" t="s">
        <v>72</v>
      </c>
      <c r="C534" s="68">
        <v>1418.9391925140001</v>
      </c>
      <c r="D534" s="57">
        <v>8</v>
      </c>
    </row>
    <row r="535" spans="2:4" x14ac:dyDescent="0.25">
      <c r="B535" s="57" t="s">
        <v>72</v>
      </c>
      <c r="C535" s="68">
        <v>1417.3543346419999</v>
      </c>
      <c r="D535" s="57">
        <v>6</v>
      </c>
    </row>
    <row r="536" spans="2:4" x14ac:dyDescent="0.25">
      <c r="B536" s="57" t="s">
        <v>72</v>
      </c>
      <c r="C536" s="68">
        <v>1417.316647117</v>
      </c>
      <c r="D536" s="57">
        <v>3</v>
      </c>
    </row>
    <row r="537" spans="2:4" x14ac:dyDescent="0.25">
      <c r="B537" s="57" t="s">
        <v>72</v>
      </c>
      <c r="C537" s="68">
        <v>1414.5326947000001</v>
      </c>
      <c r="D537" s="57">
        <v>3.3</v>
      </c>
    </row>
    <row r="538" spans="2:4" x14ac:dyDescent="0.25">
      <c r="B538" s="57" t="s">
        <v>72</v>
      </c>
      <c r="C538" s="68">
        <v>1413.46254707</v>
      </c>
      <c r="D538" s="57">
        <v>4</v>
      </c>
    </row>
    <row r="539" spans="2:4" x14ac:dyDescent="0.25">
      <c r="B539" s="57" t="s">
        <v>72</v>
      </c>
      <c r="C539" s="68">
        <v>1412.4048246509999</v>
      </c>
      <c r="D539" s="57">
        <v>30</v>
      </c>
    </row>
    <row r="540" spans="2:4" x14ac:dyDescent="0.25">
      <c r="B540" s="57" t="s">
        <v>72</v>
      </c>
      <c r="C540" s="68">
        <v>1409.1623036650001</v>
      </c>
      <c r="D540" s="57">
        <v>30</v>
      </c>
    </row>
    <row r="541" spans="2:4" x14ac:dyDescent="0.25">
      <c r="B541" s="57" t="s">
        <v>72</v>
      </c>
      <c r="C541" s="68">
        <v>1405.901443625</v>
      </c>
      <c r="D541" s="57">
        <v>24</v>
      </c>
    </row>
    <row r="542" spans="2:4" x14ac:dyDescent="0.25">
      <c r="B542" s="57" t="s">
        <v>72</v>
      </c>
      <c r="C542" s="68">
        <v>1400.4237214090001</v>
      </c>
      <c r="D542" s="57">
        <v>30</v>
      </c>
    </row>
    <row r="543" spans="2:4" x14ac:dyDescent="0.25">
      <c r="B543" s="57" t="s">
        <v>72</v>
      </c>
      <c r="C543" s="68">
        <v>1397.1980396890001</v>
      </c>
      <c r="D543" s="57">
        <v>12</v>
      </c>
    </row>
    <row r="544" spans="2:4" x14ac:dyDescent="0.25">
      <c r="B544" s="57" t="s">
        <v>72</v>
      </c>
      <c r="C544" s="68">
        <v>1397.146614619</v>
      </c>
      <c r="D544" s="57">
        <v>1.4</v>
      </c>
    </row>
    <row r="545" spans="2:4" x14ac:dyDescent="0.25">
      <c r="B545" s="57" t="s">
        <v>72</v>
      </c>
      <c r="C545" s="68">
        <v>1394.211297095</v>
      </c>
      <c r="D545" s="57">
        <v>6</v>
      </c>
    </row>
    <row r="546" spans="2:4" x14ac:dyDescent="0.25">
      <c r="B546" s="57" t="s">
        <v>72</v>
      </c>
      <c r="C546" s="68">
        <v>1393.5354397609999</v>
      </c>
      <c r="D546" s="57">
        <v>25</v>
      </c>
    </row>
    <row r="547" spans="2:4" x14ac:dyDescent="0.25">
      <c r="B547" s="57" t="s">
        <v>72</v>
      </c>
      <c r="C547" s="68">
        <v>1391.1818874119999</v>
      </c>
      <c r="D547" s="57">
        <v>24</v>
      </c>
    </row>
    <row r="548" spans="2:4" x14ac:dyDescent="0.25">
      <c r="B548" s="57" t="s">
        <v>72</v>
      </c>
      <c r="C548" s="68">
        <v>1388.8180937909999</v>
      </c>
      <c r="D548" s="57">
        <v>30</v>
      </c>
    </row>
    <row r="549" spans="2:4" x14ac:dyDescent="0.25">
      <c r="B549" s="57" t="s">
        <v>72</v>
      </c>
      <c r="C549" s="68">
        <v>1386.449407135</v>
      </c>
      <c r="D549" s="57">
        <v>1</v>
      </c>
    </row>
    <row r="550" spans="2:4" x14ac:dyDescent="0.25">
      <c r="B550" s="57" t="s">
        <v>72</v>
      </c>
      <c r="C550" s="68">
        <v>1385.9550878709999</v>
      </c>
      <c r="D550" s="57">
        <v>48</v>
      </c>
    </row>
    <row r="551" spans="2:4" x14ac:dyDescent="0.25">
      <c r="B551" s="57" t="s">
        <v>72</v>
      </c>
      <c r="C551" s="68">
        <v>1385.924151637</v>
      </c>
      <c r="D551" s="57">
        <v>7.5</v>
      </c>
    </row>
    <row r="552" spans="2:4" x14ac:dyDescent="0.25">
      <c r="B552" s="57" t="s">
        <v>72</v>
      </c>
      <c r="C552" s="68">
        <v>1384.7561246289999</v>
      </c>
      <c r="D552" s="57">
        <v>30</v>
      </c>
    </row>
    <row r="553" spans="2:4" x14ac:dyDescent="0.25">
      <c r="B553" s="57" t="s">
        <v>72</v>
      </c>
      <c r="C553" s="68">
        <v>1382.2643277249999</v>
      </c>
      <c r="D553" s="57">
        <v>60</v>
      </c>
    </row>
    <row r="554" spans="2:4" x14ac:dyDescent="0.25">
      <c r="B554" s="57" t="s">
        <v>72</v>
      </c>
      <c r="C554" s="68">
        <v>1382.181331026</v>
      </c>
      <c r="D554" s="57">
        <v>1.5</v>
      </c>
    </row>
    <row r="555" spans="2:4" x14ac:dyDescent="0.25">
      <c r="B555" s="57" t="s">
        <v>72</v>
      </c>
      <c r="C555" s="68">
        <v>1377.041795801</v>
      </c>
      <c r="D555" s="57">
        <v>15</v>
      </c>
    </row>
    <row r="556" spans="2:4" x14ac:dyDescent="0.25">
      <c r="B556" s="57" t="s">
        <v>72</v>
      </c>
      <c r="C556" s="68">
        <v>1376.598051424</v>
      </c>
      <c r="D556" s="57">
        <v>30</v>
      </c>
    </row>
    <row r="557" spans="2:4" x14ac:dyDescent="0.25">
      <c r="B557" s="57" t="s">
        <v>72</v>
      </c>
      <c r="C557" s="68">
        <v>1374.328127213</v>
      </c>
      <c r="D557" s="57">
        <v>36</v>
      </c>
    </row>
    <row r="558" spans="2:4" x14ac:dyDescent="0.25">
      <c r="B558" s="57" t="s">
        <v>72</v>
      </c>
      <c r="C558" s="68">
        <v>1373.7307788959999</v>
      </c>
      <c r="D558" s="57">
        <v>10</v>
      </c>
    </row>
    <row r="559" spans="2:4" x14ac:dyDescent="0.25">
      <c r="B559" s="57" t="s">
        <v>72</v>
      </c>
      <c r="C559" s="68">
        <v>1373.5387734670001</v>
      </c>
      <c r="D559" s="57">
        <v>48</v>
      </c>
    </row>
    <row r="560" spans="2:4" x14ac:dyDescent="0.25">
      <c r="B560" s="57" t="s">
        <v>72</v>
      </c>
      <c r="C560" s="68">
        <v>1368.6959847840001</v>
      </c>
      <c r="D560" s="57">
        <v>24</v>
      </c>
    </row>
    <row r="561" spans="2:4" x14ac:dyDescent="0.25">
      <c r="B561" s="57" t="s">
        <v>72</v>
      </c>
      <c r="C561" s="68">
        <v>1365.3679004380001</v>
      </c>
      <c r="D561" s="57">
        <v>3</v>
      </c>
    </row>
    <row r="562" spans="2:4" x14ac:dyDescent="0.25">
      <c r="B562" s="57" t="s">
        <v>72</v>
      </c>
      <c r="C562" s="68">
        <v>1362.2275539039999</v>
      </c>
      <c r="D562" s="57">
        <v>7.5</v>
      </c>
    </row>
    <row r="563" spans="2:4" x14ac:dyDescent="0.25">
      <c r="B563" s="57" t="s">
        <v>72</v>
      </c>
      <c r="C563" s="68">
        <v>1361.3908434059999</v>
      </c>
      <c r="D563" s="57">
        <v>30</v>
      </c>
    </row>
    <row r="564" spans="2:4" x14ac:dyDescent="0.25">
      <c r="B564" s="57" t="s">
        <v>72</v>
      </c>
      <c r="C564" s="68">
        <v>1358.3021212409999</v>
      </c>
      <c r="D564" s="57">
        <v>30</v>
      </c>
    </row>
    <row r="565" spans="2:4" x14ac:dyDescent="0.25">
      <c r="B565" s="57" t="s">
        <v>72</v>
      </c>
      <c r="C565" s="68">
        <v>1357.8192973820001</v>
      </c>
      <c r="D565" s="57">
        <v>25</v>
      </c>
    </row>
    <row r="566" spans="2:4" x14ac:dyDescent="0.25">
      <c r="B566" s="57" t="s">
        <v>72</v>
      </c>
      <c r="C566" s="68">
        <v>1356.8343506000001</v>
      </c>
      <c r="D566" s="57">
        <v>6</v>
      </c>
    </row>
    <row r="567" spans="2:4" x14ac:dyDescent="0.25">
      <c r="B567" s="57" t="s">
        <v>72</v>
      </c>
      <c r="C567" s="68">
        <v>1353.147857062</v>
      </c>
      <c r="D567" s="57">
        <v>30</v>
      </c>
    </row>
    <row r="568" spans="2:4" x14ac:dyDescent="0.25">
      <c r="B568" s="57" t="s">
        <v>72</v>
      </c>
      <c r="C568" s="68">
        <v>1352.1342778119999</v>
      </c>
      <c r="D568" s="57">
        <v>48</v>
      </c>
    </row>
    <row r="569" spans="2:4" x14ac:dyDescent="0.25">
      <c r="B569" s="57" t="s">
        <v>72</v>
      </c>
      <c r="C569" s="68">
        <v>1351.8422245849999</v>
      </c>
      <c r="D569" s="57">
        <v>24</v>
      </c>
    </row>
    <row r="570" spans="2:4" x14ac:dyDescent="0.25">
      <c r="B570" s="57" t="s">
        <v>72</v>
      </c>
      <c r="C570" s="68">
        <v>1346.4234206250001</v>
      </c>
      <c r="D570" s="57">
        <v>12</v>
      </c>
    </row>
    <row r="571" spans="2:4" x14ac:dyDescent="0.25">
      <c r="B571" s="57" t="s">
        <v>72</v>
      </c>
      <c r="C571" s="68">
        <v>1345.2287239899999</v>
      </c>
      <c r="D571" s="57">
        <v>15</v>
      </c>
    </row>
    <row r="572" spans="2:4" x14ac:dyDescent="0.25">
      <c r="B572" s="57" t="s">
        <v>72</v>
      </c>
      <c r="C572" s="68">
        <v>1345.047530952</v>
      </c>
      <c r="D572" s="57">
        <v>2</v>
      </c>
    </row>
    <row r="573" spans="2:4" x14ac:dyDescent="0.25">
      <c r="B573" s="57" t="s">
        <v>72</v>
      </c>
      <c r="C573" s="68">
        <v>1344.068161229</v>
      </c>
      <c r="D573" s="57">
        <v>30</v>
      </c>
    </row>
    <row r="574" spans="2:4" x14ac:dyDescent="0.25">
      <c r="B574" s="57" t="s">
        <v>72</v>
      </c>
      <c r="C574" s="68">
        <v>1343.9037117390001</v>
      </c>
      <c r="D574" s="57">
        <v>2</v>
      </c>
    </row>
    <row r="575" spans="2:4" x14ac:dyDescent="0.25">
      <c r="B575" s="57" t="s">
        <v>72</v>
      </c>
      <c r="C575" s="68">
        <v>1342.8393297130001</v>
      </c>
      <c r="D575" s="57">
        <v>24</v>
      </c>
    </row>
    <row r="576" spans="2:4" x14ac:dyDescent="0.25">
      <c r="B576" s="57" t="s">
        <v>72</v>
      </c>
      <c r="C576" s="68">
        <v>1342.2931827089999</v>
      </c>
      <c r="D576" s="57">
        <v>30</v>
      </c>
    </row>
    <row r="577" spans="2:4" x14ac:dyDescent="0.25">
      <c r="B577" s="57" t="s">
        <v>72</v>
      </c>
      <c r="C577" s="68">
        <v>1341.1867364750001</v>
      </c>
      <c r="D577" s="57">
        <v>30</v>
      </c>
    </row>
    <row r="578" spans="2:4" x14ac:dyDescent="0.25">
      <c r="B578" s="57" t="s">
        <v>72</v>
      </c>
      <c r="C578" s="68">
        <v>1340.4158015630001</v>
      </c>
      <c r="D578" s="57">
        <v>30</v>
      </c>
    </row>
    <row r="579" spans="2:4" x14ac:dyDescent="0.25">
      <c r="B579" s="57" t="s">
        <v>72</v>
      </c>
      <c r="C579" s="68">
        <v>1339.5220714259999</v>
      </c>
      <c r="D579" s="57">
        <v>30</v>
      </c>
    </row>
    <row r="580" spans="2:4" x14ac:dyDescent="0.25">
      <c r="B580" s="57" t="s">
        <v>72</v>
      </c>
      <c r="C580" s="68">
        <v>1339.3235075550001</v>
      </c>
      <c r="D580" s="57">
        <v>30</v>
      </c>
    </row>
    <row r="581" spans="2:4" x14ac:dyDescent="0.25">
      <c r="B581" s="57" t="s">
        <v>72</v>
      </c>
      <c r="C581" s="68">
        <v>1339.1528361749999</v>
      </c>
      <c r="D581" s="57">
        <v>30</v>
      </c>
    </row>
    <row r="582" spans="2:4" x14ac:dyDescent="0.25">
      <c r="B582" s="57" t="s">
        <v>72</v>
      </c>
      <c r="C582" s="68">
        <v>1338.1970786659999</v>
      </c>
      <c r="D582" s="57">
        <v>30</v>
      </c>
    </row>
    <row r="583" spans="2:4" x14ac:dyDescent="0.25">
      <c r="B583" s="57" t="s">
        <v>72</v>
      </c>
      <c r="C583" s="68">
        <v>1337.6509316619999</v>
      </c>
      <c r="D583" s="57">
        <v>30</v>
      </c>
    </row>
    <row r="584" spans="2:4" x14ac:dyDescent="0.25">
      <c r="B584" s="57" t="s">
        <v>72</v>
      </c>
      <c r="C584" s="68">
        <v>1337.3095899100001</v>
      </c>
      <c r="D584" s="57">
        <v>30</v>
      </c>
    </row>
    <row r="585" spans="2:4" x14ac:dyDescent="0.25">
      <c r="B585" s="57" t="s">
        <v>72</v>
      </c>
      <c r="C585" s="68">
        <v>1335.6176407810001</v>
      </c>
      <c r="D585" s="57">
        <v>5</v>
      </c>
    </row>
    <row r="586" spans="2:4" x14ac:dyDescent="0.25">
      <c r="B586" s="57" t="s">
        <v>72</v>
      </c>
      <c r="C586" s="68">
        <v>1333.1793519939999</v>
      </c>
      <c r="D586" s="57">
        <v>10</v>
      </c>
    </row>
    <row r="587" spans="2:4" x14ac:dyDescent="0.25">
      <c r="B587" s="57" t="s">
        <v>72</v>
      </c>
      <c r="C587" s="68">
        <v>1332.9062779880001</v>
      </c>
      <c r="D587" s="57">
        <v>30</v>
      </c>
    </row>
    <row r="588" spans="2:4" x14ac:dyDescent="0.25">
      <c r="B588" s="57" t="s">
        <v>72</v>
      </c>
      <c r="C588" s="68">
        <v>1332.7551940579999</v>
      </c>
      <c r="D588" s="57">
        <v>20</v>
      </c>
    </row>
    <row r="589" spans="2:4" x14ac:dyDescent="0.25">
      <c r="B589" s="57" t="s">
        <v>72</v>
      </c>
      <c r="C589" s="68">
        <v>1332.2577283579999</v>
      </c>
      <c r="D589" s="57">
        <v>24</v>
      </c>
    </row>
    <row r="590" spans="2:4" x14ac:dyDescent="0.25">
      <c r="B590" s="57" t="s">
        <v>72</v>
      </c>
      <c r="C590" s="68">
        <v>1332.0938841560001</v>
      </c>
      <c r="D590" s="57">
        <v>25</v>
      </c>
    </row>
    <row r="591" spans="2:4" x14ac:dyDescent="0.25">
      <c r="B591" s="57" t="s">
        <v>72</v>
      </c>
      <c r="C591" s="68">
        <v>1331.9674361259999</v>
      </c>
      <c r="D591" s="57">
        <v>50</v>
      </c>
    </row>
    <row r="592" spans="2:4" x14ac:dyDescent="0.25">
      <c r="B592" s="57" t="s">
        <v>72</v>
      </c>
      <c r="C592" s="68">
        <v>1331.8139839800001</v>
      </c>
      <c r="D592" s="57">
        <v>60</v>
      </c>
    </row>
    <row r="593" spans="2:4" x14ac:dyDescent="0.25">
      <c r="B593" s="57" t="s">
        <v>72</v>
      </c>
      <c r="C593" s="68">
        <v>1329.046484775</v>
      </c>
      <c r="D593" s="57">
        <v>24</v>
      </c>
    </row>
    <row r="594" spans="2:4" x14ac:dyDescent="0.25">
      <c r="B594" s="57" t="s">
        <v>72</v>
      </c>
      <c r="C594" s="68">
        <v>1326.767811574</v>
      </c>
      <c r="D594" s="57">
        <v>36</v>
      </c>
    </row>
    <row r="595" spans="2:4" x14ac:dyDescent="0.25">
      <c r="B595" s="57" t="s">
        <v>72</v>
      </c>
      <c r="C595" s="68">
        <v>1324.9039116189999</v>
      </c>
      <c r="D595" s="57">
        <v>35</v>
      </c>
    </row>
    <row r="596" spans="2:4" x14ac:dyDescent="0.25">
      <c r="B596" s="57" t="s">
        <v>72</v>
      </c>
      <c r="C596" s="68">
        <v>1324.796968611</v>
      </c>
      <c r="D596" s="57">
        <v>3.5</v>
      </c>
    </row>
    <row r="597" spans="2:4" x14ac:dyDescent="0.25">
      <c r="B597" s="57" t="s">
        <v>72</v>
      </c>
      <c r="C597" s="68">
        <v>1324.1081893769999</v>
      </c>
      <c r="D597" s="57">
        <v>24</v>
      </c>
    </row>
    <row r="598" spans="2:4" x14ac:dyDescent="0.25">
      <c r="B598" s="57" t="s">
        <v>72</v>
      </c>
      <c r="C598" s="68">
        <v>1320.6862356209999</v>
      </c>
      <c r="D598" s="57">
        <v>30</v>
      </c>
    </row>
    <row r="599" spans="2:4" x14ac:dyDescent="0.25">
      <c r="B599" s="57" t="s">
        <v>72</v>
      </c>
      <c r="C599" s="68">
        <v>1320.105954744</v>
      </c>
      <c r="D599" s="57">
        <v>15</v>
      </c>
    </row>
    <row r="600" spans="2:4" x14ac:dyDescent="0.25">
      <c r="B600" s="57" t="s">
        <v>72</v>
      </c>
      <c r="C600" s="68">
        <v>1318.2627074710001</v>
      </c>
      <c r="D600" s="57">
        <v>30</v>
      </c>
    </row>
    <row r="601" spans="2:4" x14ac:dyDescent="0.25">
      <c r="B601" s="57" t="s">
        <v>72</v>
      </c>
      <c r="C601" s="68">
        <v>1318.2404184070001</v>
      </c>
      <c r="D601" s="57">
        <v>2</v>
      </c>
    </row>
    <row r="602" spans="2:4" x14ac:dyDescent="0.25">
      <c r="B602" s="57" t="s">
        <v>72</v>
      </c>
      <c r="C602" s="68">
        <v>1314.951690565</v>
      </c>
      <c r="D602" s="57">
        <v>30</v>
      </c>
    </row>
    <row r="603" spans="2:4" x14ac:dyDescent="0.25">
      <c r="B603" s="57" t="s">
        <v>72</v>
      </c>
      <c r="C603" s="68">
        <v>1312.8643106459999</v>
      </c>
      <c r="D603" s="57">
        <v>10</v>
      </c>
    </row>
    <row r="604" spans="2:4" x14ac:dyDescent="0.25">
      <c r="B604" s="57" t="s">
        <v>72</v>
      </c>
      <c r="C604" s="68">
        <v>1312.425759789</v>
      </c>
      <c r="D604" s="57">
        <v>30</v>
      </c>
    </row>
    <row r="605" spans="2:4" x14ac:dyDescent="0.25">
      <c r="B605" s="57" t="s">
        <v>72</v>
      </c>
      <c r="C605" s="68">
        <v>1311.60260017</v>
      </c>
      <c r="D605" s="57">
        <v>24</v>
      </c>
    </row>
    <row r="606" spans="2:4" x14ac:dyDescent="0.25">
      <c r="B606" s="57" t="s">
        <v>72</v>
      </c>
      <c r="C606" s="68">
        <v>1307.1349591119999</v>
      </c>
      <c r="D606" s="57">
        <v>15</v>
      </c>
    </row>
    <row r="607" spans="2:4" x14ac:dyDescent="0.25">
      <c r="B607" s="57" t="s">
        <v>72</v>
      </c>
      <c r="C607" s="68">
        <v>1305.684255911</v>
      </c>
      <c r="D607" s="57">
        <v>20</v>
      </c>
    </row>
    <row r="608" spans="2:4" x14ac:dyDescent="0.25">
      <c r="B608" s="57" t="s">
        <v>72</v>
      </c>
      <c r="C608" s="68">
        <v>1303.926344832</v>
      </c>
      <c r="D608" s="57">
        <v>4.8</v>
      </c>
    </row>
    <row r="609" spans="2:4" x14ac:dyDescent="0.25">
      <c r="B609" s="57" t="s">
        <v>72</v>
      </c>
      <c r="C609" s="68">
        <v>1301.400414056</v>
      </c>
      <c r="D609" s="57">
        <v>30</v>
      </c>
    </row>
    <row r="610" spans="2:4" x14ac:dyDescent="0.25">
      <c r="B610" s="57" t="s">
        <v>72</v>
      </c>
      <c r="C610" s="68">
        <v>1298.464872775</v>
      </c>
      <c r="D610" s="57">
        <v>48</v>
      </c>
    </row>
    <row r="611" spans="2:4" x14ac:dyDescent="0.25">
      <c r="B611" s="57" t="s">
        <v>72</v>
      </c>
      <c r="C611" s="68">
        <v>1297.440847521</v>
      </c>
      <c r="D611" s="57">
        <v>38</v>
      </c>
    </row>
    <row r="612" spans="2:4" x14ac:dyDescent="0.25">
      <c r="B612" s="57" t="s">
        <v>72</v>
      </c>
      <c r="C612" s="68">
        <v>1294.8238924120001</v>
      </c>
      <c r="D612" s="57">
        <v>9</v>
      </c>
    </row>
    <row r="613" spans="2:4" x14ac:dyDescent="0.25">
      <c r="B613" s="57" t="s">
        <v>72</v>
      </c>
      <c r="C613" s="68">
        <v>1293.54954873</v>
      </c>
      <c r="D613" s="57">
        <v>7.5</v>
      </c>
    </row>
    <row r="614" spans="2:4" x14ac:dyDescent="0.25">
      <c r="B614" s="57" t="s">
        <v>72</v>
      </c>
      <c r="C614" s="68">
        <v>1292.38471936</v>
      </c>
      <c r="D614" s="57">
        <v>48</v>
      </c>
    </row>
    <row r="615" spans="2:4" x14ac:dyDescent="0.25">
      <c r="B615" s="57" t="s">
        <v>72</v>
      </c>
      <c r="C615" s="68">
        <v>1290.067860444</v>
      </c>
      <c r="D615" s="57">
        <v>20</v>
      </c>
    </row>
    <row r="616" spans="2:4" x14ac:dyDescent="0.25">
      <c r="B616" s="57" t="s">
        <v>72</v>
      </c>
      <c r="C616" s="68">
        <v>1289.2486394340001</v>
      </c>
      <c r="D616" s="57">
        <v>36</v>
      </c>
    </row>
    <row r="617" spans="2:4" x14ac:dyDescent="0.25">
      <c r="B617" s="57" t="s">
        <v>72</v>
      </c>
      <c r="C617" s="68">
        <v>1288.6972411419999</v>
      </c>
      <c r="D617" s="57">
        <v>7.8</v>
      </c>
    </row>
    <row r="618" spans="2:4" x14ac:dyDescent="0.25">
      <c r="B618" s="57" t="s">
        <v>72</v>
      </c>
      <c r="C618" s="68">
        <v>1285.749884717</v>
      </c>
      <c r="D618" s="57">
        <v>12</v>
      </c>
    </row>
    <row r="619" spans="2:4" x14ac:dyDescent="0.25">
      <c r="B619" s="57" t="s">
        <v>72</v>
      </c>
      <c r="C619" s="68">
        <v>1285.1525363989999</v>
      </c>
      <c r="D619" s="57">
        <v>3</v>
      </c>
    </row>
    <row r="620" spans="2:4" x14ac:dyDescent="0.25">
      <c r="B620" s="57" t="s">
        <v>72</v>
      </c>
      <c r="C620" s="68">
        <v>1284.947731147</v>
      </c>
      <c r="D620" s="57">
        <v>30</v>
      </c>
    </row>
    <row r="621" spans="2:4" x14ac:dyDescent="0.25">
      <c r="B621" s="57" t="s">
        <v>72</v>
      </c>
      <c r="C621" s="68">
        <v>1281.16310159</v>
      </c>
      <c r="D621" s="57">
        <v>48</v>
      </c>
    </row>
    <row r="622" spans="2:4" x14ac:dyDescent="0.25">
      <c r="B622" s="57" t="s">
        <v>72</v>
      </c>
      <c r="C622" s="68">
        <v>1279.342307295</v>
      </c>
      <c r="D622" s="57">
        <v>2.5</v>
      </c>
    </row>
    <row r="623" spans="2:4" x14ac:dyDescent="0.25">
      <c r="B623" s="57" t="s">
        <v>72</v>
      </c>
      <c r="C623" s="68">
        <v>1279.2131860919999</v>
      </c>
      <c r="D623" s="57">
        <v>30</v>
      </c>
    </row>
    <row r="624" spans="2:4" x14ac:dyDescent="0.25">
      <c r="B624" s="57" t="s">
        <v>72</v>
      </c>
      <c r="C624" s="68">
        <v>1277.419374569</v>
      </c>
      <c r="D624" s="57">
        <v>14.5</v>
      </c>
    </row>
    <row r="625" spans="2:4" x14ac:dyDescent="0.25">
      <c r="B625" s="57" t="s">
        <v>72</v>
      </c>
      <c r="C625" s="68">
        <v>1276.892060568</v>
      </c>
      <c r="D625" s="57">
        <v>30</v>
      </c>
    </row>
    <row r="626" spans="2:4" x14ac:dyDescent="0.25">
      <c r="B626" s="57" t="s">
        <v>72</v>
      </c>
      <c r="C626" s="68">
        <v>1275.4649158049999</v>
      </c>
      <c r="D626" s="57">
        <v>30</v>
      </c>
    </row>
    <row r="627" spans="2:4" x14ac:dyDescent="0.25">
      <c r="B627" s="57" t="s">
        <v>72</v>
      </c>
      <c r="C627" s="68">
        <v>1272.3180782740001</v>
      </c>
      <c r="D627" s="57">
        <v>30</v>
      </c>
    </row>
    <row r="628" spans="2:4" x14ac:dyDescent="0.25">
      <c r="B628" s="57" t="s">
        <v>72</v>
      </c>
      <c r="C628" s="68">
        <v>1271.6353937629999</v>
      </c>
      <c r="D628" s="57">
        <v>10</v>
      </c>
    </row>
    <row r="629" spans="2:4" x14ac:dyDescent="0.25">
      <c r="B629" s="57" t="s">
        <v>72</v>
      </c>
      <c r="C629" s="68">
        <v>1270.6796362529999</v>
      </c>
      <c r="D629" s="57">
        <v>30</v>
      </c>
    </row>
    <row r="630" spans="2:4" x14ac:dyDescent="0.25">
      <c r="B630" s="57" t="s">
        <v>72</v>
      </c>
      <c r="C630" s="68">
        <v>1270.6778272250001</v>
      </c>
      <c r="D630" s="57">
        <v>3.5</v>
      </c>
    </row>
    <row r="631" spans="2:4" x14ac:dyDescent="0.25">
      <c r="B631" s="57" t="s">
        <v>72</v>
      </c>
      <c r="C631" s="68">
        <v>1270.2358918760001</v>
      </c>
      <c r="D631" s="57">
        <v>30</v>
      </c>
    </row>
    <row r="632" spans="2:4" x14ac:dyDescent="0.25">
      <c r="B632" s="57" t="s">
        <v>72</v>
      </c>
      <c r="C632" s="68">
        <v>1268.2219742310001</v>
      </c>
      <c r="D632" s="57">
        <v>30</v>
      </c>
    </row>
    <row r="633" spans="2:4" x14ac:dyDescent="0.25">
      <c r="B633" s="57" t="s">
        <v>72</v>
      </c>
      <c r="C633" s="68">
        <v>1267.471021974</v>
      </c>
      <c r="D633" s="57">
        <v>30</v>
      </c>
    </row>
    <row r="634" spans="2:4" x14ac:dyDescent="0.25">
      <c r="B634" s="57" t="s">
        <v>72</v>
      </c>
      <c r="C634" s="68">
        <v>1266.6774016209999</v>
      </c>
      <c r="D634" s="57">
        <v>24</v>
      </c>
    </row>
    <row r="635" spans="2:4" x14ac:dyDescent="0.25">
      <c r="B635" s="57" t="s">
        <v>72</v>
      </c>
      <c r="C635" s="68">
        <v>1259.381216514</v>
      </c>
      <c r="D635" s="57">
        <v>30</v>
      </c>
    </row>
    <row r="636" spans="2:4" x14ac:dyDescent="0.25">
      <c r="B636" s="57" t="s">
        <v>72</v>
      </c>
      <c r="C636" s="68">
        <v>1259.228822344</v>
      </c>
      <c r="D636" s="57">
        <v>30</v>
      </c>
    </row>
    <row r="637" spans="2:4" x14ac:dyDescent="0.25">
      <c r="B637" s="57" t="s">
        <v>72</v>
      </c>
      <c r="C637" s="68">
        <v>1258.971607018</v>
      </c>
      <c r="D637" s="57">
        <v>30</v>
      </c>
    </row>
    <row r="638" spans="2:4" x14ac:dyDescent="0.25">
      <c r="B638" s="57" t="s">
        <v>72</v>
      </c>
      <c r="C638" s="68">
        <v>1258.595113438</v>
      </c>
      <c r="D638" s="57">
        <v>30</v>
      </c>
    </row>
    <row r="639" spans="2:4" x14ac:dyDescent="0.25">
      <c r="B639" s="57" t="s">
        <v>72</v>
      </c>
      <c r="C639" s="68">
        <v>1257.845178128</v>
      </c>
      <c r="D639" s="57">
        <v>6</v>
      </c>
    </row>
    <row r="640" spans="2:4" x14ac:dyDescent="0.25">
      <c r="B640" s="57" t="s">
        <v>72</v>
      </c>
      <c r="C640" s="68">
        <v>1254.431758597</v>
      </c>
      <c r="D640" s="57">
        <v>30</v>
      </c>
    </row>
    <row r="641" spans="2:4" x14ac:dyDescent="0.25">
      <c r="B641" s="57" t="s">
        <v>72</v>
      </c>
      <c r="C641" s="68">
        <v>1252.895719202</v>
      </c>
      <c r="D641" s="57">
        <v>30</v>
      </c>
    </row>
    <row r="642" spans="2:4" x14ac:dyDescent="0.25">
      <c r="B642" s="57" t="s">
        <v>72</v>
      </c>
      <c r="C642" s="68">
        <v>1251.8034251940001</v>
      </c>
      <c r="D642" s="57">
        <v>30</v>
      </c>
    </row>
    <row r="643" spans="2:4" x14ac:dyDescent="0.25">
      <c r="B643" s="57" t="s">
        <v>72</v>
      </c>
      <c r="C643" s="68">
        <v>1251.1207406819999</v>
      </c>
      <c r="D643" s="57">
        <v>30</v>
      </c>
    </row>
    <row r="644" spans="2:4" x14ac:dyDescent="0.25">
      <c r="B644" s="57" t="s">
        <v>72</v>
      </c>
      <c r="C644" s="68">
        <v>1250.984204184</v>
      </c>
      <c r="D644" s="57">
        <v>30</v>
      </c>
    </row>
    <row r="645" spans="2:4" x14ac:dyDescent="0.25">
      <c r="B645" s="57" t="s">
        <v>72</v>
      </c>
      <c r="C645" s="68">
        <v>1250.881801557</v>
      </c>
      <c r="D645" s="57">
        <v>30</v>
      </c>
    </row>
    <row r="646" spans="2:4" x14ac:dyDescent="0.25">
      <c r="B646" s="57" t="s">
        <v>72</v>
      </c>
      <c r="C646" s="68">
        <v>1250.4247004470001</v>
      </c>
      <c r="D646" s="57">
        <v>23</v>
      </c>
    </row>
    <row r="647" spans="2:4" x14ac:dyDescent="0.25">
      <c r="B647" s="57" t="s">
        <v>72</v>
      </c>
      <c r="C647" s="68">
        <v>1249.48229967</v>
      </c>
      <c r="D647" s="57">
        <v>6</v>
      </c>
    </row>
    <row r="648" spans="2:4" x14ac:dyDescent="0.25">
      <c r="B648" s="57" t="s">
        <v>72</v>
      </c>
      <c r="C648" s="68">
        <v>1247.331845527</v>
      </c>
      <c r="D648" s="57">
        <v>30</v>
      </c>
    </row>
    <row r="649" spans="2:4" x14ac:dyDescent="0.25">
      <c r="B649" s="57" t="s">
        <v>72</v>
      </c>
      <c r="C649" s="68">
        <v>1247.1611741470001</v>
      </c>
      <c r="D649" s="57">
        <v>30</v>
      </c>
    </row>
    <row r="650" spans="2:4" x14ac:dyDescent="0.25">
      <c r="B650" s="57" t="s">
        <v>72</v>
      </c>
      <c r="C650" s="68">
        <v>1246.6150271429999</v>
      </c>
      <c r="D650" s="57">
        <v>30</v>
      </c>
    </row>
    <row r="651" spans="2:4" x14ac:dyDescent="0.25">
      <c r="B651" s="57" t="s">
        <v>72</v>
      </c>
      <c r="C651" s="68">
        <v>1245.6251357609999</v>
      </c>
      <c r="D651" s="57">
        <v>15</v>
      </c>
    </row>
    <row r="652" spans="2:4" x14ac:dyDescent="0.25">
      <c r="B652" s="57" t="s">
        <v>72</v>
      </c>
      <c r="C652" s="68">
        <v>1242.382386601</v>
      </c>
      <c r="D652" s="57">
        <v>60</v>
      </c>
    </row>
    <row r="653" spans="2:4" x14ac:dyDescent="0.25">
      <c r="B653" s="57" t="s">
        <v>72</v>
      </c>
      <c r="C653" s="68">
        <v>1242.097417143</v>
      </c>
      <c r="D653" s="57">
        <v>4.2</v>
      </c>
    </row>
    <row r="654" spans="2:4" x14ac:dyDescent="0.25">
      <c r="B654" s="57" t="s">
        <v>72</v>
      </c>
      <c r="C654" s="68">
        <v>1240.671410227</v>
      </c>
      <c r="D654" s="57">
        <v>16</v>
      </c>
    </row>
    <row r="655" spans="2:4" x14ac:dyDescent="0.25">
      <c r="B655" s="57" t="s">
        <v>72</v>
      </c>
      <c r="C655" s="68">
        <v>1239.7219581100001</v>
      </c>
      <c r="D655" s="57">
        <v>3.85</v>
      </c>
    </row>
    <row r="656" spans="2:4" x14ac:dyDescent="0.25">
      <c r="B656" s="57" t="s">
        <v>72</v>
      </c>
      <c r="C656" s="68">
        <v>1239.5492479459999</v>
      </c>
      <c r="D656" s="57">
        <v>30</v>
      </c>
    </row>
    <row r="657" spans="2:4" x14ac:dyDescent="0.25">
      <c r="B657" s="57" t="s">
        <v>72</v>
      </c>
      <c r="C657" s="68">
        <v>1239.0713696949999</v>
      </c>
      <c r="D657" s="57">
        <v>4.5</v>
      </c>
    </row>
    <row r="658" spans="2:4" x14ac:dyDescent="0.25">
      <c r="B658" s="57" t="s">
        <v>72</v>
      </c>
      <c r="C658" s="68">
        <v>1238.2180148120001</v>
      </c>
      <c r="D658" s="57">
        <v>1.2</v>
      </c>
    </row>
    <row r="659" spans="2:4" x14ac:dyDescent="0.25">
      <c r="B659" s="57" t="s">
        <v>72</v>
      </c>
      <c r="C659" s="68">
        <v>1238.132678618</v>
      </c>
      <c r="D659" s="57">
        <v>12</v>
      </c>
    </row>
    <row r="660" spans="2:4" x14ac:dyDescent="0.25">
      <c r="B660" s="57" t="s">
        <v>72</v>
      </c>
      <c r="C660" s="68">
        <v>1236.852646798</v>
      </c>
      <c r="D660" s="57">
        <v>30</v>
      </c>
    </row>
    <row r="661" spans="2:4" x14ac:dyDescent="0.25">
      <c r="B661" s="57" t="s">
        <v>72</v>
      </c>
      <c r="C661" s="68">
        <v>1235.9139557210001</v>
      </c>
      <c r="D661" s="57">
        <v>12</v>
      </c>
    </row>
    <row r="662" spans="2:4" x14ac:dyDescent="0.25">
      <c r="B662" s="57" t="s">
        <v>72</v>
      </c>
      <c r="C662" s="68">
        <v>1231.1522356150001</v>
      </c>
      <c r="D662" s="57">
        <v>7.5</v>
      </c>
    </row>
    <row r="663" spans="2:4" x14ac:dyDescent="0.25">
      <c r="B663" s="57" t="s">
        <v>72</v>
      </c>
      <c r="C663" s="68">
        <v>1229.7527337280001</v>
      </c>
      <c r="D663" s="57">
        <v>10</v>
      </c>
    </row>
    <row r="664" spans="2:4" x14ac:dyDescent="0.25">
      <c r="B664" s="57" t="s">
        <v>72</v>
      </c>
      <c r="C664" s="68">
        <v>1228.865243964</v>
      </c>
      <c r="D664" s="57">
        <v>30</v>
      </c>
    </row>
    <row r="665" spans="2:4" x14ac:dyDescent="0.25">
      <c r="B665" s="57" t="s">
        <v>72</v>
      </c>
      <c r="C665" s="68">
        <v>1228.831110091</v>
      </c>
      <c r="D665" s="57">
        <v>10</v>
      </c>
    </row>
    <row r="666" spans="2:4" x14ac:dyDescent="0.25">
      <c r="B666" s="57" t="s">
        <v>72</v>
      </c>
      <c r="C666" s="68">
        <v>1228.6263048390001</v>
      </c>
      <c r="D666" s="57">
        <v>20</v>
      </c>
    </row>
    <row r="667" spans="2:4" x14ac:dyDescent="0.25">
      <c r="B667" s="57" t="s">
        <v>72</v>
      </c>
      <c r="C667" s="68">
        <v>1227.7046812020001</v>
      </c>
      <c r="D667" s="57">
        <v>30</v>
      </c>
    </row>
    <row r="668" spans="2:4" x14ac:dyDescent="0.25">
      <c r="B668" s="57" t="s">
        <v>72</v>
      </c>
      <c r="C668" s="68">
        <v>1225.673697126</v>
      </c>
      <c r="D668" s="57">
        <v>24</v>
      </c>
    </row>
    <row r="669" spans="2:4" x14ac:dyDescent="0.25">
      <c r="B669" s="57" t="s">
        <v>72</v>
      </c>
      <c r="C669" s="68">
        <v>1223.6634814710001</v>
      </c>
      <c r="D669" s="57">
        <v>50</v>
      </c>
    </row>
    <row r="670" spans="2:4" x14ac:dyDescent="0.25">
      <c r="B670" s="57" t="s">
        <v>72</v>
      </c>
      <c r="C670" s="68">
        <v>1222.549447353</v>
      </c>
      <c r="D670" s="57">
        <v>1.2</v>
      </c>
    </row>
    <row r="671" spans="2:4" x14ac:dyDescent="0.25">
      <c r="B671" s="57" t="s">
        <v>72</v>
      </c>
      <c r="C671" s="68">
        <v>1221.86773352</v>
      </c>
      <c r="D671" s="57">
        <v>10</v>
      </c>
    </row>
    <row r="672" spans="2:4" x14ac:dyDescent="0.25">
      <c r="B672" s="57" t="s">
        <v>72</v>
      </c>
      <c r="C672" s="68">
        <v>1220.911976011</v>
      </c>
      <c r="D672" s="57">
        <v>15</v>
      </c>
    </row>
    <row r="673" spans="2:4" x14ac:dyDescent="0.25">
      <c r="B673" s="57" t="s">
        <v>72</v>
      </c>
      <c r="C673" s="68">
        <v>1219.572604106</v>
      </c>
      <c r="D673" s="57">
        <v>23</v>
      </c>
    </row>
    <row r="674" spans="2:4" x14ac:dyDescent="0.25">
      <c r="B674" s="57" t="s">
        <v>72</v>
      </c>
      <c r="C674" s="68">
        <v>1218.1129722369999</v>
      </c>
      <c r="D674" s="57">
        <v>30</v>
      </c>
    </row>
    <row r="675" spans="2:4" x14ac:dyDescent="0.25">
      <c r="B675" s="57" t="s">
        <v>72</v>
      </c>
      <c r="C675" s="68">
        <v>1214.7507540189999</v>
      </c>
      <c r="D675" s="57">
        <v>4</v>
      </c>
    </row>
    <row r="676" spans="2:4" x14ac:dyDescent="0.25">
      <c r="B676" s="57" t="s">
        <v>72</v>
      </c>
      <c r="C676" s="68">
        <v>1210.471204188</v>
      </c>
      <c r="D676" s="57">
        <v>30</v>
      </c>
    </row>
    <row r="677" spans="2:4" x14ac:dyDescent="0.25">
      <c r="B677" s="57" t="s">
        <v>72</v>
      </c>
      <c r="C677" s="68">
        <v>1208.760202398</v>
      </c>
      <c r="D677" s="57">
        <v>10</v>
      </c>
    </row>
    <row r="678" spans="2:4" x14ac:dyDescent="0.25">
      <c r="B678" s="57" t="s">
        <v>72</v>
      </c>
      <c r="C678" s="68">
        <v>1205.7129494359999</v>
      </c>
      <c r="D678" s="57">
        <v>33</v>
      </c>
    </row>
    <row r="679" spans="2:4" x14ac:dyDescent="0.25">
      <c r="B679" s="57" t="s">
        <v>72</v>
      </c>
      <c r="C679" s="68">
        <v>1201.919708978</v>
      </c>
      <c r="D679" s="57">
        <v>50</v>
      </c>
    </row>
    <row r="680" spans="2:4" x14ac:dyDescent="0.25">
      <c r="B680" s="57" t="s">
        <v>72</v>
      </c>
      <c r="C680" s="68">
        <v>1200.294921314</v>
      </c>
      <c r="D680" s="57">
        <v>30</v>
      </c>
    </row>
    <row r="681" spans="2:4" x14ac:dyDescent="0.25">
      <c r="B681" s="57" t="s">
        <v>72</v>
      </c>
      <c r="C681" s="68">
        <v>1198.1103322890001</v>
      </c>
      <c r="D681" s="57">
        <v>7.5</v>
      </c>
    </row>
    <row r="682" spans="2:4" x14ac:dyDescent="0.25">
      <c r="B682" s="57" t="s">
        <v>72</v>
      </c>
      <c r="C682" s="68">
        <v>1198.0079296619999</v>
      </c>
      <c r="D682" s="57">
        <v>10</v>
      </c>
    </row>
    <row r="683" spans="2:4" x14ac:dyDescent="0.25">
      <c r="B683" s="57" t="s">
        <v>72</v>
      </c>
      <c r="C683" s="68">
        <v>1197.5825370939999</v>
      </c>
      <c r="D683" s="57">
        <v>3</v>
      </c>
    </row>
    <row r="684" spans="2:4" x14ac:dyDescent="0.25">
      <c r="B684" s="57" t="s">
        <v>72</v>
      </c>
      <c r="C684" s="68">
        <v>1190.327735716</v>
      </c>
      <c r="D684" s="57">
        <v>30</v>
      </c>
    </row>
    <row r="685" spans="2:4" x14ac:dyDescent="0.25">
      <c r="B685" s="57" t="s">
        <v>72</v>
      </c>
      <c r="C685" s="68">
        <v>1189.0989042010001</v>
      </c>
      <c r="D685" s="57">
        <v>2.5</v>
      </c>
    </row>
    <row r="686" spans="2:4" x14ac:dyDescent="0.25">
      <c r="B686" s="57" t="s">
        <v>72</v>
      </c>
      <c r="C686" s="68">
        <v>1188.791696322</v>
      </c>
      <c r="D686" s="57">
        <v>30</v>
      </c>
    </row>
    <row r="687" spans="2:4" x14ac:dyDescent="0.25">
      <c r="B687" s="57" t="s">
        <v>72</v>
      </c>
      <c r="C687" s="68">
        <v>1184.392192905</v>
      </c>
      <c r="D687" s="57">
        <v>10</v>
      </c>
    </row>
    <row r="688" spans="2:4" x14ac:dyDescent="0.25">
      <c r="B688" s="57" t="s">
        <v>72</v>
      </c>
      <c r="C688" s="68">
        <v>1184.3713179680001</v>
      </c>
      <c r="D688" s="57">
        <v>12</v>
      </c>
    </row>
    <row r="689" spans="2:4" x14ac:dyDescent="0.25">
      <c r="B689" s="57" t="s">
        <v>72</v>
      </c>
      <c r="C689" s="68">
        <v>1184.0470426479999</v>
      </c>
      <c r="D689" s="57">
        <v>15</v>
      </c>
    </row>
    <row r="690" spans="2:4" x14ac:dyDescent="0.25">
      <c r="B690" s="57" t="s">
        <v>72</v>
      </c>
      <c r="C690" s="68">
        <v>1183.261956519</v>
      </c>
      <c r="D690" s="57">
        <v>10</v>
      </c>
    </row>
    <row r="691" spans="2:4" x14ac:dyDescent="0.25">
      <c r="B691" s="57" t="s">
        <v>72</v>
      </c>
      <c r="C691" s="68">
        <v>1183.133953236</v>
      </c>
      <c r="D691" s="57">
        <v>8</v>
      </c>
    </row>
    <row r="692" spans="2:4" x14ac:dyDescent="0.25">
      <c r="B692" s="57" t="s">
        <v>72</v>
      </c>
      <c r="C692" s="68">
        <v>1182.681674634</v>
      </c>
      <c r="D692" s="57">
        <v>30</v>
      </c>
    </row>
    <row r="693" spans="2:4" x14ac:dyDescent="0.25">
      <c r="B693" s="57" t="s">
        <v>72</v>
      </c>
      <c r="C693" s="68">
        <v>1182.6109720710001</v>
      </c>
      <c r="D693" s="57">
        <v>15</v>
      </c>
    </row>
    <row r="694" spans="2:4" x14ac:dyDescent="0.25">
      <c r="B694" s="57" t="s">
        <v>72</v>
      </c>
      <c r="C694" s="68">
        <v>1180.4931341409999</v>
      </c>
      <c r="D694" s="57">
        <v>9.9</v>
      </c>
    </row>
    <row r="695" spans="2:4" x14ac:dyDescent="0.25">
      <c r="B695" s="57" t="s">
        <v>72</v>
      </c>
      <c r="C695" s="68">
        <v>1180.317882022</v>
      </c>
      <c r="D695" s="57">
        <v>8</v>
      </c>
    </row>
    <row r="696" spans="2:4" x14ac:dyDescent="0.25">
      <c r="B696" s="57" t="s">
        <v>72</v>
      </c>
      <c r="C696" s="68">
        <v>1179.1658524760001</v>
      </c>
      <c r="D696" s="57">
        <v>6</v>
      </c>
    </row>
    <row r="697" spans="2:4" x14ac:dyDescent="0.25">
      <c r="B697" s="57" t="s">
        <v>72</v>
      </c>
      <c r="C697" s="68">
        <v>1175.767948707</v>
      </c>
      <c r="D697" s="57">
        <v>11</v>
      </c>
    </row>
    <row r="698" spans="2:4" x14ac:dyDescent="0.25">
      <c r="B698" s="57" t="s">
        <v>72</v>
      </c>
      <c r="C698" s="68">
        <v>1175.5817615640001</v>
      </c>
      <c r="D698" s="57">
        <v>3</v>
      </c>
    </row>
    <row r="699" spans="2:4" x14ac:dyDescent="0.25">
      <c r="B699" s="57" t="s">
        <v>72</v>
      </c>
      <c r="C699" s="68">
        <v>1174.4551212419999</v>
      </c>
      <c r="D699" s="57">
        <v>4</v>
      </c>
    </row>
    <row r="700" spans="2:4" x14ac:dyDescent="0.25">
      <c r="B700" s="57" t="s">
        <v>72</v>
      </c>
      <c r="C700" s="68">
        <v>1173.6912527039999</v>
      </c>
      <c r="D700" s="57">
        <v>1.95</v>
      </c>
    </row>
    <row r="701" spans="2:4" x14ac:dyDescent="0.25">
      <c r="B701" s="57" t="s">
        <v>72</v>
      </c>
      <c r="C701" s="68">
        <v>1168.6695873149999</v>
      </c>
      <c r="D701" s="57">
        <v>24</v>
      </c>
    </row>
    <row r="702" spans="2:4" x14ac:dyDescent="0.25">
      <c r="B702" s="57" t="s">
        <v>72</v>
      </c>
      <c r="C702" s="68">
        <v>1167.600693568</v>
      </c>
      <c r="D702" s="57">
        <v>2.91</v>
      </c>
    </row>
    <row r="703" spans="2:4" x14ac:dyDescent="0.25">
      <c r="B703" s="57" t="s">
        <v>72</v>
      </c>
      <c r="C703" s="68">
        <v>1167.3867315790001</v>
      </c>
      <c r="D703" s="57">
        <v>6.6</v>
      </c>
    </row>
    <row r="704" spans="2:4" x14ac:dyDescent="0.25">
      <c r="B704" s="57" t="s">
        <v>72</v>
      </c>
      <c r="C704" s="68">
        <v>1166.7922061690001</v>
      </c>
      <c r="D704" s="57">
        <v>24</v>
      </c>
    </row>
    <row r="705" spans="2:4" x14ac:dyDescent="0.25">
      <c r="B705" s="57" t="s">
        <v>72</v>
      </c>
      <c r="C705" s="68">
        <v>1166.194857852</v>
      </c>
      <c r="D705" s="57">
        <v>12</v>
      </c>
    </row>
    <row r="706" spans="2:4" x14ac:dyDescent="0.25">
      <c r="B706" s="57" t="s">
        <v>72</v>
      </c>
      <c r="C706" s="68">
        <v>1165.887649973</v>
      </c>
      <c r="D706" s="57">
        <v>15</v>
      </c>
    </row>
    <row r="707" spans="2:4" x14ac:dyDescent="0.25">
      <c r="B707" s="57" t="s">
        <v>72</v>
      </c>
      <c r="C707" s="68">
        <v>1164.25211169</v>
      </c>
      <c r="D707" s="57">
        <v>30</v>
      </c>
    </row>
    <row r="708" spans="2:4" x14ac:dyDescent="0.25">
      <c r="B708" s="57" t="s">
        <v>72</v>
      </c>
      <c r="C708" s="68">
        <v>1160.801176257</v>
      </c>
      <c r="D708" s="57">
        <v>22</v>
      </c>
    </row>
    <row r="709" spans="2:4" x14ac:dyDescent="0.25">
      <c r="B709" s="57" t="s">
        <v>72</v>
      </c>
      <c r="C709" s="68">
        <v>1158.9128951079999</v>
      </c>
      <c r="D709" s="57">
        <v>18</v>
      </c>
    </row>
    <row r="710" spans="2:4" x14ac:dyDescent="0.25">
      <c r="B710" s="57" t="s">
        <v>72</v>
      </c>
      <c r="C710" s="68">
        <v>1158.6238927009999</v>
      </c>
      <c r="D710" s="57">
        <v>25</v>
      </c>
    </row>
    <row r="711" spans="2:4" x14ac:dyDescent="0.25">
      <c r="B711" s="57" t="s">
        <v>72</v>
      </c>
      <c r="C711" s="68">
        <v>1157.517944337</v>
      </c>
      <c r="D711" s="57">
        <v>25</v>
      </c>
    </row>
    <row r="712" spans="2:4" x14ac:dyDescent="0.25">
      <c r="B712" s="57" t="s">
        <v>72</v>
      </c>
      <c r="C712" s="68">
        <v>1157.4565027609999</v>
      </c>
      <c r="D712" s="57">
        <v>10</v>
      </c>
    </row>
    <row r="713" spans="2:4" x14ac:dyDescent="0.25">
      <c r="B713" s="57" t="s">
        <v>72</v>
      </c>
      <c r="C713" s="68">
        <v>1154.1009489529999</v>
      </c>
      <c r="D713" s="57">
        <v>40</v>
      </c>
    </row>
    <row r="714" spans="2:4" x14ac:dyDescent="0.25">
      <c r="B714" s="57" t="s">
        <v>72</v>
      </c>
      <c r="C714" s="68">
        <v>1147.728257298</v>
      </c>
      <c r="D714" s="57">
        <v>10</v>
      </c>
    </row>
    <row r="715" spans="2:4" x14ac:dyDescent="0.25">
      <c r="B715" s="57" t="s">
        <v>72</v>
      </c>
      <c r="C715" s="68">
        <v>1145.0316551410001</v>
      </c>
      <c r="D715" s="57">
        <v>30</v>
      </c>
    </row>
    <row r="716" spans="2:4" x14ac:dyDescent="0.25">
      <c r="B716" s="57" t="s">
        <v>72</v>
      </c>
      <c r="C716" s="68">
        <v>1143.9734950059999</v>
      </c>
      <c r="D716" s="57">
        <v>15</v>
      </c>
    </row>
    <row r="717" spans="2:4" x14ac:dyDescent="0.25">
      <c r="B717" s="57" t="s">
        <v>72</v>
      </c>
      <c r="C717" s="68">
        <v>1143.6794158499999</v>
      </c>
      <c r="D717" s="57">
        <v>26</v>
      </c>
    </row>
    <row r="718" spans="2:4" x14ac:dyDescent="0.25">
      <c r="B718" s="57" t="s">
        <v>72</v>
      </c>
      <c r="C718" s="68">
        <v>1142.300919112</v>
      </c>
      <c r="D718" s="57">
        <v>10</v>
      </c>
    </row>
    <row r="719" spans="2:4" x14ac:dyDescent="0.25">
      <c r="B719" s="57" t="s">
        <v>72</v>
      </c>
      <c r="C719" s="68">
        <v>1133.801504156</v>
      </c>
      <c r="D719" s="57">
        <v>10</v>
      </c>
    </row>
    <row r="720" spans="2:4" x14ac:dyDescent="0.25">
      <c r="B720" s="57" t="s">
        <v>72</v>
      </c>
      <c r="C720" s="68">
        <v>1132.5726736490001</v>
      </c>
      <c r="D720" s="57">
        <v>10</v>
      </c>
    </row>
    <row r="721" spans="2:4" x14ac:dyDescent="0.25">
      <c r="B721" s="57" t="s">
        <v>72</v>
      </c>
      <c r="C721" s="68">
        <v>1131.9582578909999</v>
      </c>
      <c r="D721" s="57">
        <v>10</v>
      </c>
    </row>
    <row r="722" spans="2:4" x14ac:dyDescent="0.25">
      <c r="B722" s="57" t="s">
        <v>72</v>
      </c>
      <c r="C722" s="68">
        <v>1131.8899891369999</v>
      </c>
      <c r="D722" s="57">
        <v>7.5</v>
      </c>
    </row>
    <row r="723" spans="2:4" x14ac:dyDescent="0.25">
      <c r="B723" s="57" t="s">
        <v>72</v>
      </c>
      <c r="C723" s="68">
        <v>1131.630569487</v>
      </c>
      <c r="D723" s="57">
        <v>50</v>
      </c>
    </row>
    <row r="724" spans="2:4" x14ac:dyDescent="0.25">
      <c r="B724" s="57" t="s">
        <v>72</v>
      </c>
      <c r="C724" s="68">
        <v>1127.1112015910001</v>
      </c>
      <c r="D724" s="57">
        <v>30</v>
      </c>
    </row>
    <row r="725" spans="2:4" x14ac:dyDescent="0.25">
      <c r="B725" s="57" t="s">
        <v>72</v>
      </c>
      <c r="C725" s="68">
        <v>1123.350843979</v>
      </c>
      <c r="D725" s="57">
        <v>3.66</v>
      </c>
    </row>
    <row r="726" spans="2:4" x14ac:dyDescent="0.25">
      <c r="B726" s="57" t="s">
        <v>72</v>
      </c>
      <c r="C726" s="68">
        <v>1115.6426792919999</v>
      </c>
      <c r="D726" s="57">
        <v>10</v>
      </c>
    </row>
    <row r="727" spans="2:4" x14ac:dyDescent="0.25">
      <c r="B727" s="57" t="s">
        <v>72</v>
      </c>
      <c r="C727" s="68">
        <v>1114.725363823</v>
      </c>
      <c r="D727" s="57">
        <v>1.05</v>
      </c>
    </row>
    <row r="728" spans="2:4" x14ac:dyDescent="0.25">
      <c r="B728" s="57" t="s">
        <v>72</v>
      </c>
      <c r="C728" s="68">
        <v>1113.730596462</v>
      </c>
      <c r="D728" s="57">
        <v>7.5</v>
      </c>
    </row>
    <row r="729" spans="2:4" x14ac:dyDescent="0.25">
      <c r="B729" s="57" t="s">
        <v>72</v>
      </c>
      <c r="C729" s="68">
        <v>1113.628193836</v>
      </c>
      <c r="D729" s="57">
        <v>10</v>
      </c>
    </row>
    <row r="730" spans="2:4" x14ac:dyDescent="0.25">
      <c r="B730" s="57" t="s">
        <v>72</v>
      </c>
      <c r="C730" s="68">
        <v>1110.3762740279999</v>
      </c>
      <c r="D730" s="57">
        <v>50</v>
      </c>
    </row>
    <row r="731" spans="2:4" x14ac:dyDescent="0.25">
      <c r="B731" s="57" t="s">
        <v>72</v>
      </c>
      <c r="C731" s="68">
        <v>1110.248908176</v>
      </c>
      <c r="D731" s="57">
        <v>15</v>
      </c>
    </row>
    <row r="732" spans="2:4" x14ac:dyDescent="0.25">
      <c r="B732" s="57" t="s">
        <v>72</v>
      </c>
      <c r="C732" s="68">
        <v>1108.1240546900001</v>
      </c>
      <c r="D732" s="57">
        <v>24</v>
      </c>
    </row>
    <row r="733" spans="2:4" x14ac:dyDescent="0.25">
      <c r="B733" s="57" t="s">
        <v>72</v>
      </c>
      <c r="C733" s="68">
        <v>1107.7001723389999</v>
      </c>
      <c r="D733" s="57">
        <v>10</v>
      </c>
    </row>
    <row r="734" spans="2:4" x14ac:dyDescent="0.25">
      <c r="B734" s="57" t="s">
        <v>72</v>
      </c>
      <c r="C734" s="68">
        <v>1107.4446521059999</v>
      </c>
      <c r="D734" s="57">
        <v>13</v>
      </c>
    </row>
    <row r="735" spans="2:4" x14ac:dyDescent="0.25">
      <c r="B735" s="57" t="s">
        <v>72</v>
      </c>
      <c r="C735" s="68">
        <v>1099.9403808279999</v>
      </c>
      <c r="D735" s="57">
        <v>30</v>
      </c>
    </row>
    <row r="736" spans="2:4" x14ac:dyDescent="0.25">
      <c r="B736" s="57" t="s">
        <v>72</v>
      </c>
      <c r="C736" s="68">
        <v>1099.921657309</v>
      </c>
      <c r="D736" s="57">
        <v>18</v>
      </c>
    </row>
    <row r="737" spans="2:4" x14ac:dyDescent="0.25">
      <c r="B737" s="57" t="s">
        <v>72</v>
      </c>
      <c r="C737" s="68">
        <v>1095.605337659</v>
      </c>
      <c r="D737" s="57">
        <v>10</v>
      </c>
    </row>
    <row r="738" spans="2:4" x14ac:dyDescent="0.25">
      <c r="B738" s="57" t="s">
        <v>72</v>
      </c>
      <c r="C738" s="68">
        <v>1095.4005324069999</v>
      </c>
      <c r="D738" s="57">
        <v>10</v>
      </c>
    </row>
    <row r="739" spans="2:4" x14ac:dyDescent="0.25">
      <c r="B739" s="57" t="s">
        <v>72</v>
      </c>
      <c r="C739" s="68">
        <v>1095.195727154</v>
      </c>
      <c r="D739" s="57">
        <v>16</v>
      </c>
    </row>
    <row r="740" spans="2:4" x14ac:dyDescent="0.25">
      <c r="B740" s="57" t="s">
        <v>72</v>
      </c>
      <c r="C740" s="68">
        <v>1093.8872495999999</v>
      </c>
      <c r="D740" s="57">
        <v>22.5</v>
      </c>
    </row>
    <row r="741" spans="2:4" x14ac:dyDescent="0.25">
      <c r="B741" s="57" t="s">
        <v>72</v>
      </c>
      <c r="C741" s="68">
        <v>1092.5929944080001</v>
      </c>
      <c r="D741" s="57">
        <v>24</v>
      </c>
    </row>
    <row r="742" spans="2:4" x14ac:dyDescent="0.25">
      <c r="B742" s="57" t="s">
        <v>72</v>
      </c>
      <c r="C742" s="68">
        <v>1091.307879171</v>
      </c>
      <c r="D742" s="57">
        <v>8</v>
      </c>
    </row>
    <row r="743" spans="2:4" x14ac:dyDescent="0.25">
      <c r="B743" s="57" t="s">
        <v>72</v>
      </c>
      <c r="C743" s="68">
        <v>1091.005580171</v>
      </c>
      <c r="D743" s="57">
        <v>9.8000000000000007</v>
      </c>
    </row>
    <row r="744" spans="2:4" x14ac:dyDescent="0.25">
      <c r="B744" s="57" t="s">
        <v>72</v>
      </c>
      <c r="C744" s="68">
        <v>1088.1871727749999</v>
      </c>
      <c r="D744" s="57">
        <v>24</v>
      </c>
    </row>
    <row r="745" spans="2:4" x14ac:dyDescent="0.25">
      <c r="B745" s="57" t="s">
        <v>72</v>
      </c>
      <c r="C745" s="68">
        <v>1087.5989082579999</v>
      </c>
      <c r="D745" s="57">
        <v>2.2000000000000002</v>
      </c>
    </row>
    <row r="746" spans="2:4" x14ac:dyDescent="0.25">
      <c r="B746" s="57" t="s">
        <v>72</v>
      </c>
      <c r="C746" s="68">
        <v>1085.8770911869999</v>
      </c>
      <c r="D746" s="57">
        <v>10</v>
      </c>
    </row>
    <row r="747" spans="2:4" x14ac:dyDescent="0.25">
      <c r="B747" s="57" t="s">
        <v>72</v>
      </c>
      <c r="C747" s="68">
        <v>1081.4737792650001</v>
      </c>
      <c r="D747" s="57">
        <v>10</v>
      </c>
    </row>
    <row r="748" spans="2:4" x14ac:dyDescent="0.25">
      <c r="B748" s="57" t="s">
        <v>72</v>
      </c>
      <c r="C748" s="68">
        <v>1080.4497540110001</v>
      </c>
      <c r="D748" s="57">
        <v>10</v>
      </c>
    </row>
    <row r="749" spans="2:4" x14ac:dyDescent="0.25">
      <c r="B749" s="57" t="s">
        <v>72</v>
      </c>
      <c r="C749" s="68">
        <v>1071.7455327919999</v>
      </c>
      <c r="D749" s="57">
        <v>10</v>
      </c>
    </row>
    <row r="750" spans="2:4" x14ac:dyDescent="0.25">
      <c r="B750" s="57" t="s">
        <v>72</v>
      </c>
      <c r="C750" s="68">
        <v>1069.6511437209999</v>
      </c>
      <c r="D750" s="57">
        <v>19</v>
      </c>
    </row>
    <row r="751" spans="2:4" x14ac:dyDescent="0.25">
      <c r="B751" s="57" t="s">
        <v>72</v>
      </c>
      <c r="C751" s="68">
        <v>1067.547027132</v>
      </c>
      <c r="D751" s="57">
        <v>8</v>
      </c>
    </row>
    <row r="752" spans="2:4" x14ac:dyDescent="0.25">
      <c r="B752" s="57" t="s">
        <v>72</v>
      </c>
      <c r="C752" s="68">
        <v>1067.035014</v>
      </c>
      <c r="D752" s="57">
        <v>3</v>
      </c>
    </row>
    <row r="753" spans="2:4" x14ac:dyDescent="0.25">
      <c r="B753" s="57" t="s">
        <v>72</v>
      </c>
      <c r="C753" s="68">
        <v>1061.5052741970001</v>
      </c>
      <c r="D753" s="57">
        <v>15</v>
      </c>
    </row>
    <row r="754" spans="2:4" x14ac:dyDescent="0.25">
      <c r="B754" s="57" t="s">
        <v>72</v>
      </c>
      <c r="C754" s="68">
        <v>1061.198066318</v>
      </c>
      <c r="D754" s="57">
        <v>10</v>
      </c>
    </row>
    <row r="755" spans="2:4" x14ac:dyDescent="0.25">
      <c r="B755" s="57" t="s">
        <v>72</v>
      </c>
      <c r="C755" s="68">
        <v>1057.7500064769999</v>
      </c>
      <c r="D755" s="57">
        <v>2.4500000000000002</v>
      </c>
    </row>
    <row r="756" spans="2:4" x14ac:dyDescent="0.25">
      <c r="B756" s="57" t="s">
        <v>72</v>
      </c>
      <c r="C756" s="68">
        <v>1056.2486073919999</v>
      </c>
      <c r="D756" s="57">
        <v>15</v>
      </c>
    </row>
    <row r="757" spans="2:4" x14ac:dyDescent="0.25">
      <c r="B757" s="57" t="s">
        <v>72</v>
      </c>
      <c r="C757" s="68">
        <v>1054.4053611280001</v>
      </c>
      <c r="D757" s="57">
        <v>6</v>
      </c>
    </row>
    <row r="758" spans="2:4" x14ac:dyDescent="0.25">
      <c r="B758" s="57" t="s">
        <v>72</v>
      </c>
      <c r="C758" s="68">
        <v>1053.571638508</v>
      </c>
      <c r="D758" s="57">
        <v>1</v>
      </c>
    </row>
    <row r="759" spans="2:4" x14ac:dyDescent="0.25">
      <c r="B759" s="57" t="s">
        <v>72</v>
      </c>
      <c r="C759" s="68">
        <v>1050.9236728420001</v>
      </c>
      <c r="D759" s="57">
        <v>7.5</v>
      </c>
    </row>
    <row r="760" spans="2:4" x14ac:dyDescent="0.25">
      <c r="B760" s="57" t="s">
        <v>72</v>
      </c>
      <c r="C760" s="68">
        <v>1048.602547318</v>
      </c>
      <c r="D760" s="57">
        <v>10</v>
      </c>
    </row>
    <row r="761" spans="2:4" x14ac:dyDescent="0.25">
      <c r="B761" s="57" t="s">
        <v>72</v>
      </c>
      <c r="C761" s="68">
        <v>1045.3256642859999</v>
      </c>
      <c r="D761" s="57">
        <v>7.5</v>
      </c>
    </row>
    <row r="762" spans="2:4" x14ac:dyDescent="0.25">
      <c r="B762" s="57" t="s">
        <v>72</v>
      </c>
      <c r="C762" s="68">
        <v>1037.16759108</v>
      </c>
      <c r="D762" s="57">
        <v>6</v>
      </c>
    </row>
    <row r="763" spans="2:4" x14ac:dyDescent="0.25">
      <c r="B763" s="57" t="s">
        <v>72</v>
      </c>
      <c r="C763" s="68">
        <v>1035.1878073079999</v>
      </c>
      <c r="D763" s="57">
        <v>20</v>
      </c>
    </row>
    <row r="764" spans="2:4" x14ac:dyDescent="0.25">
      <c r="B764" s="57" t="s">
        <v>72</v>
      </c>
      <c r="C764" s="68">
        <v>1030.317935111</v>
      </c>
      <c r="D764" s="57">
        <v>3.1</v>
      </c>
    </row>
    <row r="765" spans="2:4" x14ac:dyDescent="0.25">
      <c r="B765" s="57" t="s">
        <v>72</v>
      </c>
      <c r="C765" s="68">
        <v>1024.8451460870001</v>
      </c>
      <c r="D765" s="57">
        <v>5</v>
      </c>
    </row>
    <row r="766" spans="2:4" x14ac:dyDescent="0.25">
      <c r="B766" s="57" t="s">
        <v>72</v>
      </c>
      <c r="C766" s="68">
        <v>1022.849551191</v>
      </c>
      <c r="D766" s="57">
        <v>30</v>
      </c>
    </row>
    <row r="767" spans="2:4" x14ac:dyDescent="0.25">
      <c r="B767" s="57" t="s">
        <v>72</v>
      </c>
      <c r="C767" s="68">
        <v>1017.4131285879999</v>
      </c>
      <c r="D767" s="57">
        <v>23</v>
      </c>
    </row>
    <row r="768" spans="2:4" x14ac:dyDescent="0.25">
      <c r="B768" s="57" t="s">
        <v>72</v>
      </c>
      <c r="C768" s="68">
        <v>1016.6870728809999</v>
      </c>
      <c r="D768" s="57">
        <v>6</v>
      </c>
    </row>
    <row r="769" spans="2:4" x14ac:dyDescent="0.25">
      <c r="B769" s="57" t="s">
        <v>72</v>
      </c>
      <c r="C769" s="68">
        <v>1015.506029594</v>
      </c>
      <c r="D769" s="57">
        <v>25</v>
      </c>
    </row>
    <row r="770" spans="2:4" x14ac:dyDescent="0.25">
      <c r="B770" s="57" t="s">
        <v>72</v>
      </c>
      <c r="C770" s="68">
        <v>1013.629717716</v>
      </c>
      <c r="D770" s="57">
        <v>12</v>
      </c>
    </row>
    <row r="771" spans="2:4" x14ac:dyDescent="0.25">
      <c r="B771" s="57" t="s">
        <v>72</v>
      </c>
      <c r="C771" s="68">
        <v>1004.485838598</v>
      </c>
      <c r="D771" s="57">
        <v>9.8000000000000007</v>
      </c>
    </row>
    <row r="772" spans="2:4" x14ac:dyDescent="0.25">
      <c r="B772" s="57" t="s">
        <v>72</v>
      </c>
      <c r="C772" s="68">
        <v>1004.364627383</v>
      </c>
      <c r="D772" s="57">
        <v>10</v>
      </c>
    </row>
    <row r="773" spans="2:4" x14ac:dyDescent="0.25">
      <c r="B773" s="57" t="s">
        <v>72</v>
      </c>
      <c r="C773" s="68">
        <v>1001.856352922</v>
      </c>
      <c r="D773" s="57">
        <v>5</v>
      </c>
    </row>
    <row r="774" spans="2:4" x14ac:dyDescent="0.25">
      <c r="B774" s="57" t="s">
        <v>72</v>
      </c>
      <c r="C774" s="68">
        <v>1001.087744451</v>
      </c>
      <c r="D774" s="57">
        <v>15</v>
      </c>
    </row>
    <row r="775" spans="2:4" x14ac:dyDescent="0.25">
      <c r="B775" s="57" t="s">
        <v>72</v>
      </c>
      <c r="C775" s="68">
        <v>1000.473328895</v>
      </c>
      <c r="D775" s="57">
        <v>10</v>
      </c>
    </row>
    <row r="776" spans="2:4" x14ac:dyDescent="0.25">
      <c r="B776" s="57" t="s">
        <v>72</v>
      </c>
      <c r="C776" s="68">
        <v>999.88588092400005</v>
      </c>
      <c r="D776" s="57">
        <v>4.5</v>
      </c>
    </row>
    <row r="777" spans="2:4" x14ac:dyDescent="0.25">
      <c r="B777" s="57" t="s">
        <v>72</v>
      </c>
      <c r="C777" s="68">
        <v>999.72237653800005</v>
      </c>
      <c r="D777" s="57">
        <v>7.5</v>
      </c>
    </row>
    <row r="778" spans="2:4" x14ac:dyDescent="0.25">
      <c r="B778" s="57" t="s">
        <v>72</v>
      </c>
      <c r="C778" s="68">
        <v>997.60605626699999</v>
      </c>
      <c r="D778" s="57">
        <v>10</v>
      </c>
    </row>
    <row r="779" spans="2:4" x14ac:dyDescent="0.25">
      <c r="B779" s="57" t="s">
        <v>72</v>
      </c>
      <c r="C779" s="68">
        <v>997.06121198899996</v>
      </c>
      <c r="D779" s="57">
        <v>30</v>
      </c>
    </row>
    <row r="780" spans="2:4" x14ac:dyDescent="0.25">
      <c r="B780" s="57" t="s">
        <v>72</v>
      </c>
      <c r="C780" s="68">
        <v>996.849852521</v>
      </c>
      <c r="D780" s="57">
        <v>7.8</v>
      </c>
    </row>
    <row r="781" spans="2:4" x14ac:dyDescent="0.25">
      <c r="B781" s="57" t="s">
        <v>72</v>
      </c>
      <c r="C781" s="68">
        <v>994.78429590500002</v>
      </c>
      <c r="D781" s="57">
        <v>9</v>
      </c>
    </row>
    <row r="782" spans="2:4" x14ac:dyDescent="0.25">
      <c r="B782" s="57" t="s">
        <v>72</v>
      </c>
      <c r="C782" s="68">
        <v>993.90511202599998</v>
      </c>
      <c r="D782" s="57">
        <v>6</v>
      </c>
    </row>
    <row r="783" spans="2:4" x14ac:dyDescent="0.25">
      <c r="B783" s="57" t="s">
        <v>72</v>
      </c>
      <c r="C783" s="68">
        <v>992.34938986500003</v>
      </c>
      <c r="D783" s="57">
        <v>15</v>
      </c>
    </row>
    <row r="784" spans="2:4" x14ac:dyDescent="0.25">
      <c r="B784" s="57" t="s">
        <v>72</v>
      </c>
      <c r="C784" s="68">
        <v>991.93977946099994</v>
      </c>
      <c r="D784" s="57">
        <v>6</v>
      </c>
    </row>
    <row r="785" spans="2:4" x14ac:dyDescent="0.25">
      <c r="B785" s="57" t="s">
        <v>72</v>
      </c>
      <c r="C785" s="68">
        <v>982.60121323999999</v>
      </c>
      <c r="D785" s="57">
        <v>4</v>
      </c>
    </row>
    <row r="786" spans="2:4" x14ac:dyDescent="0.25">
      <c r="B786" s="57" t="s">
        <v>72</v>
      </c>
      <c r="C786" s="68">
        <v>977.830977856</v>
      </c>
      <c r="D786" s="57">
        <v>27</v>
      </c>
    </row>
    <row r="787" spans="2:4" x14ac:dyDescent="0.25">
      <c r="B787" s="57" t="s">
        <v>72</v>
      </c>
      <c r="C787" s="68">
        <v>973.31767835000005</v>
      </c>
      <c r="D787" s="57">
        <v>27</v>
      </c>
    </row>
    <row r="788" spans="2:4" x14ac:dyDescent="0.25">
      <c r="B788" s="57" t="s">
        <v>72</v>
      </c>
      <c r="C788" s="68">
        <v>972.86193819599998</v>
      </c>
      <c r="D788" s="57">
        <v>4</v>
      </c>
    </row>
    <row r="789" spans="2:4" x14ac:dyDescent="0.25">
      <c r="B789" s="57" t="s">
        <v>72</v>
      </c>
      <c r="C789" s="68">
        <v>963.83595686800004</v>
      </c>
      <c r="D789" s="57">
        <v>18</v>
      </c>
    </row>
    <row r="790" spans="2:4" x14ac:dyDescent="0.25">
      <c r="B790" s="57" t="s">
        <v>72</v>
      </c>
      <c r="C790" s="68">
        <v>956.09887205799998</v>
      </c>
      <c r="D790" s="57">
        <v>12</v>
      </c>
    </row>
    <row r="791" spans="2:4" x14ac:dyDescent="0.25">
      <c r="B791" s="57" t="s">
        <v>72</v>
      </c>
      <c r="C791" s="68">
        <v>950.84220565600003</v>
      </c>
      <c r="D791" s="57">
        <v>7.5</v>
      </c>
    </row>
    <row r="792" spans="2:4" x14ac:dyDescent="0.25">
      <c r="B792" s="57" t="s">
        <v>72</v>
      </c>
      <c r="C792" s="68">
        <v>950.62452001700001</v>
      </c>
      <c r="D792" s="57">
        <v>4</v>
      </c>
    </row>
    <row r="793" spans="2:4" x14ac:dyDescent="0.25">
      <c r="B793" s="57" t="s">
        <v>72</v>
      </c>
      <c r="C793" s="68">
        <v>948.81679945799999</v>
      </c>
      <c r="D793" s="57">
        <v>8.93</v>
      </c>
    </row>
    <row r="794" spans="2:4" x14ac:dyDescent="0.25">
      <c r="B794" s="57" t="s">
        <v>72</v>
      </c>
      <c r="C794" s="68">
        <v>946.954624782</v>
      </c>
      <c r="D794" s="57">
        <v>7.5</v>
      </c>
    </row>
    <row r="795" spans="2:4" x14ac:dyDescent="0.25">
      <c r="B795" s="57" t="s">
        <v>72</v>
      </c>
      <c r="C795" s="68">
        <v>945.56160095099995</v>
      </c>
      <c r="D795" s="57">
        <v>7.7</v>
      </c>
    </row>
    <row r="796" spans="2:4" x14ac:dyDescent="0.25">
      <c r="B796" s="57" t="s">
        <v>72</v>
      </c>
      <c r="C796" s="68">
        <v>944.78948464400003</v>
      </c>
      <c r="D796" s="57">
        <v>9.99</v>
      </c>
    </row>
    <row r="797" spans="2:4" x14ac:dyDescent="0.25">
      <c r="B797" s="57" t="s">
        <v>72</v>
      </c>
      <c r="C797" s="68">
        <v>940.56781218000003</v>
      </c>
      <c r="D797" s="57">
        <v>6</v>
      </c>
    </row>
    <row r="798" spans="2:4" x14ac:dyDescent="0.25">
      <c r="B798" s="57" t="s">
        <v>72</v>
      </c>
      <c r="C798" s="68">
        <v>938.34908938399997</v>
      </c>
      <c r="D798" s="57">
        <v>12</v>
      </c>
    </row>
    <row r="799" spans="2:4" x14ac:dyDescent="0.25">
      <c r="B799" s="57" t="s">
        <v>72</v>
      </c>
      <c r="C799" s="68">
        <v>934.80766636700002</v>
      </c>
      <c r="D799" s="57">
        <v>8</v>
      </c>
    </row>
    <row r="800" spans="2:4" x14ac:dyDescent="0.25">
      <c r="B800" s="57" t="s">
        <v>72</v>
      </c>
      <c r="C800" s="68">
        <v>930.29518485599999</v>
      </c>
      <c r="D800" s="57">
        <v>2</v>
      </c>
    </row>
    <row r="801" spans="2:4" x14ac:dyDescent="0.25">
      <c r="B801" s="57" t="s">
        <v>72</v>
      </c>
      <c r="C801" s="68">
        <v>930.27477375800004</v>
      </c>
      <c r="D801" s="57">
        <v>18.82</v>
      </c>
    </row>
    <row r="802" spans="2:4" x14ac:dyDescent="0.25">
      <c r="B802" s="57" t="s">
        <v>72</v>
      </c>
      <c r="C802" s="68">
        <v>929.81554004999998</v>
      </c>
      <c r="D802" s="57">
        <v>1.25</v>
      </c>
    </row>
    <row r="803" spans="2:4" x14ac:dyDescent="0.25">
      <c r="B803" s="57" t="s">
        <v>72</v>
      </c>
      <c r="C803" s="68">
        <v>928.66351080699997</v>
      </c>
      <c r="D803" s="57">
        <v>8</v>
      </c>
    </row>
    <row r="804" spans="2:4" x14ac:dyDescent="0.25">
      <c r="B804" s="57" t="s">
        <v>72</v>
      </c>
      <c r="C804" s="68">
        <v>923.159371459</v>
      </c>
      <c r="D804" s="57">
        <v>8</v>
      </c>
    </row>
    <row r="805" spans="2:4" x14ac:dyDescent="0.25">
      <c r="B805" s="57" t="s">
        <v>72</v>
      </c>
      <c r="C805" s="68">
        <v>921.70784468800002</v>
      </c>
      <c r="D805" s="57">
        <v>20</v>
      </c>
    </row>
    <row r="806" spans="2:4" x14ac:dyDescent="0.25">
      <c r="B806" s="57" t="s">
        <v>72</v>
      </c>
      <c r="C806" s="68">
        <v>920.59930670899996</v>
      </c>
      <c r="D806" s="57">
        <v>9</v>
      </c>
    </row>
    <row r="807" spans="2:4" x14ac:dyDescent="0.25">
      <c r="B807" s="57" t="s">
        <v>72</v>
      </c>
      <c r="C807" s="68">
        <v>919.61794854300001</v>
      </c>
      <c r="D807" s="57">
        <v>24</v>
      </c>
    </row>
    <row r="808" spans="2:4" x14ac:dyDescent="0.25">
      <c r="B808" s="57" t="s">
        <v>72</v>
      </c>
      <c r="C808" s="68">
        <v>918.03924185899996</v>
      </c>
      <c r="D808" s="57">
        <v>8</v>
      </c>
    </row>
    <row r="809" spans="2:4" x14ac:dyDescent="0.25">
      <c r="B809" s="57" t="s">
        <v>72</v>
      </c>
      <c r="C809" s="68">
        <v>917.06641721100004</v>
      </c>
      <c r="D809" s="57">
        <v>20</v>
      </c>
    </row>
    <row r="810" spans="2:4" x14ac:dyDescent="0.25">
      <c r="B810" s="57" t="s">
        <v>72</v>
      </c>
      <c r="C810" s="68">
        <v>905.75093073699998</v>
      </c>
      <c r="D810" s="57">
        <v>10</v>
      </c>
    </row>
    <row r="811" spans="2:4" x14ac:dyDescent="0.25">
      <c r="B811" s="57" t="s">
        <v>72</v>
      </c>
      <c r="C811" s="68">
        <v>905.148233946</v>
      </c>
      <c r="D811" s="57">
        <v>20</v>
      </c>
    </row>
    <row r="812" spans="2:4" x14ac:dyDescent="0.25">
      <c r="B812" s="57" t="s">
        <v>72</v>
      </c>
      <c r="C812" s="68">
        <v>903.658527854</v>
      </c>
      <c r="D812" s="57">
        <v>6</v>
      </c>
    </row>
    <row r="813" spans="2:4" x14ac:dyDescent="0.25">
      <c r="B813" s="57" t="s">
        <v>72</v>
      </c>
      <c r="C813" s="68">
        <v>903.39903415599997</v>
      </c>
      <c r="D813" s="57">
        <v>12</v>
      </c>
    </row>
    <row r="814" spans="2:4" x14ac:dyDescent="0.25">
      <c r="B814" s="57" t="s">
        <v>72</v>
      </c>
      <c r="C814" s="68">
        <v>903.39567113999999</v>
      </c>
      <c r="D814" s="57">
        <v>15</v>
      </c>
    </row>
    <row r="815" spans="2:4" x14ac:dyDescent="0.25">
      <c r="B815" s="57" t="s">
        <v>72</v>
      </c>
      <c r="C815" s="68">
        <v>897.58632911200004</v>
      </c>
      <c r="D815" s="57">
        <v>12</v>
      </c>
    </row>
    <row r="816" spans="2:4" x14ac:dyDescent="0.25">
      <c r="B816" s="57" t="s">
        <v>72</v>
      </c>
      <c r="C816" s="68">
        <v>896.56883167299998</v>
      </c>
      <c r="D816" s="57">
        <v>15</v>
      </c>
    </row>
    <row r="817" spans="2:4" x14ac:dyDescent="0.25">
      <c r="B817" s="57" t="s">
        <v>72</v>
      </c>
      <c r="C817" s="68">
        <v>883.93917859800001</v>
      </c>
      <c r="D817" s="57">
        <v>20</v>
      </c>
    </row>
    <row r="818" spans="2:4" x14ac:dyDescent="0.25">
      <c r="B818" s="57" t="s">
        <v>72</v>
      </c>
      <c r="C818" s="68">
        <v>878.38151062300005</v>
      </c>
      <c r="D818" s="57">
        <v>22</v>
      </c>
    </row>
    <row r="819" spans="2:4" x14ac:dyDescent="0.25">
      <c r="B819" s="57" t="s">
        <v>72</v>
      </c>
      <c r="C819" s="68">
        <v>877.38541263399998</v>
      </c>
      <c r="D819" s="57">
        <v>20</v>
      </c>
    </row>
    <row r="820" spans="2:4" x14ac:dyDescent="0.25">
      <c r="B820" s="57" t="s">
        <v>72</v>
      </c>
      <c r="C820" s="68">
        <v>867.28169023500004</v>
      </c>
      <c r="D820" s="57">
        <v>7.5</v>
      </c>
    </row>
    <row r="821" spans="2:4" x14ac:dyDescent="0.25">
      <c r="B821" s="57" t="s">
        <v>72</v>
      </c>
      <c r="C821" s="68">
        <v>866.685257686</v>
      </c>
      <c r="D821" s="57">
        <v>15</v>
      </c>
    </row>
    <row r="822" spans="2:4" x14ac:dyDescent="0.25">
      <c r="B822" s="57" t="s">
        <v>72</v>
      </c>
      <c r="C822" s="68">
        <v>864.90882727300004</v>
      </c>
      <c r="D822" s="57">
        <v>10</v>
      </c>
    </row>
    <row r="823" spans="2:4" x14ac:dyDescent="0.25">
      <c r="B823" s="57" t="s">
        <v>72</v>
      </c>
      <c r="C823" s="68">
        <v>861.69284467700004</v>
      </c>
      <c r="D823" s="57">
        <v>20</v>
      </c>
    </row>
    <row r="824" spans="2:4" x14ac:dyDescent="0.25">
      <c r="B824" s="57" t="s">
        <v>72</v>
      </c>
      <c r="C824" s="68">
        <v>860.86446107100005</v>
      </c>
      <c r="D824" s="57">
        <v>7.5</v>
      </c>
    </row>
    <row r="825" spans="2:4" x14ac:dyDescent="0.25">
      <c r="B825" s="57" t="s">
        <v>72</v>
      </c>
      <c r="C825" s="68">
        <v>858.27026204599997</v>
      </c>
      <c r="D825" s="57">
        <v>15</v>
      </c>
    </row>
    <row r="826" spans="2:4" x14ac:dyDescent="0.25">
      <c r="B826" s="57" t="s">
        <v>72</v>
      </c>
      <c r="C826" s="68">
        <v>850.81198595000001</v>
      </c>
      <c r="D826" s="57">
        <v>22</v>
      </c>
    </row>
    <row r="827" spans="2:4" x14ac:dyDescent="0.25">
      <c r="B827" s="57" t="s">
        <v>72</v>
      </c>
      <c r="C827" s="68">
        <v>850.78483335500005</v>
      </c>
      <c r="D827" s="57">
        <v>8.5</v>
      </c>
    </row>
    <row r="828" spans="2:4" x14ac:dyDescent="0.25">
      <c r="B828" s="57" t="s">
        <v>72</v>
      </c>
      <c r="C828" s="68">
        <v>845.86829599700002</v>
      </c>
      <c r="D828" s="57">
        <v>6</v>
      </c>
    </row>
    <row r="829" spans="2:4" x14ac:dyDescent="0.25">
      <c r="B829" s="57" t="s">
        <v>72</v>
      </c>
      <c r="C829" s="68">
        <v>844.97489595900004</v>
      </c>
      <c r="D829" s="57">
        <v>16.25</v>
      </c>
    </row>
    <row r="830" spans="2:4" x14ac:dyDescent="0.25">
      <c r="B830" s="57" t="s">
        <v>72</v>
      </c>
      <c r="C830" s="68">
        <v>844.88097334999998</v>
      </c>
      <c r="D830" s="57">
        <v>15</v>
      </c>
    </row>
    <row r="831" spans="2:4" x14ac:dyDescent="0.25">
      <c r="B831" s="57" t="s">
        <v>72</v>
      </c>
      <c r="C831" s="68">
        <v>841.12021739900001</v>
      </c>
      <c r="D831" s="57">
        <v>24</v>
      </c>
    </row>
    <row r="832" spans="2:4" x14ac:dyDescent="0.25">
      <c r="B832" s="57" t="s">
        <v>72</v>
      </c>
      <c r="C832" s="68">
        <v>838.693617722</v>
      </c>
      <c r="D832" s="57">
        <v>12</v>
      </c>
    </row>
    <row r="833" spans="2:4" x14ac:dyDescent="0.25">
      <c r="B833" s="57" t="s">
        <v>72</v>
      </c>
      <c r="C833" s="68">
        <v>836.39024145500002</v>
      </c>
      <c r="D833" s="57">
        <v>30</v>
      </c>
    </row>
    <row r="834" spans="2:4" x14ac:dyDescent="0.25">
      <c r="B834" s="57" t="s">
        <v>72</v>
      </c>
      <c r="C834" s="68">
        <v>833.86431088100005</v>
      </c>
      <c r="D834" s="57">
        <v>10</v>
      </c>
    </row>
    <row r="835" spans="2:4" x14ac:dyDescent="0.25">
      <c r="B835" s="57" t="s">
        <v>72</v>
      </c>
      <c r="C835" s="68">
        <v>829.52926771199998</v>
      </c>
      <c r="D835" s="57">
        <v>15</v>
      </c>
    </row>
    <row r="836" spans="2:4" x14ac:dyDescent="0.25">
      <c r="B836" s="57" t="s">
        <v>72</v>
      </c>
      <c r="C836" s="68">
        <v>827.14000449499997</v>
      </c>
      <c r="D836" s="57">
        <v>4.9000000000000004</v>
      </c>
    </row>
    <row r="837" spans="2:4" x14ac:dyDescent="0.25">
      <c r="B837" s="57" t="s">
        <v>72</v>
      </c>
      <c r="C837" s="68">
        <v>796.79359939000005</v>
      </c>
      <c r="D837" s="57">
        <v>1</v>
      </c>
    </row>
    <row r="838" spans="2:4" x14ac:dyDescent="0.25">
      <c r="B838" s="57" t="s">
        <v>72</v>
      </c>
      <c r="C838" s="68">
        <v>796.69216974000005</v>
      </c>
      <c r="D838" s="57">
        <v>25</v>
      </c>
    </row>
    <row r="839" spans="2:4" x14ac:dyDescent="0.25">
      <c r="B839" s="57" t="s">
        <v>72</v>
      </c>
      <c r="C839" s="68">
        <v>795.12408962100005</v>
      </c>
      <c r="D839" s="57">
        <v>6</v>
      </c>
    </row>
    <row r="840" spans="2:4" x14ac:dyDescent="0.25">
      <c r="B840" s="57" t="s">
        <v>72</v>
      </c>
      <c r="C840" s="68">
        <v>791.14213771799996</v>
      </c>
      <c r="D840" s="57">
        <v>22.5</v>
      </c>
    </row>
    <row r="841" spans="2:4" x14ac:dyDescent="0.25">
      <c r="B841" s="57" t="s">
        <v>72</v>
      </c>
      <c r="C841" s="68">
        <v>789.12885398499998</v>
      </c>
      <c r="D841" s="57">
        <v>4.5</v>
      </c>
    </row>
    <row r="842" spans="2:4" x14ac:dyDescent="0.25">
      <c r="B842" s="57" t="s">
        <v>72</v>
      </c>
      <c r="C842" s="68">
        <v>784.40385861799996</v>
      </c>
      <c r="D842" s="57">
        <v>1</v>
      </c>
    </row>
    <row r="843" spans="2:4" x14ac:dyDescent="0.25">
      <c r="B843" s="57" t="s">
        <v>72</v>
      </c>
      <c r="C843" s="68">
        <v>782.86781972799997</v>
      </c>
      <c r="D843" s="57">
        <v>12</v>
      </c>
    </row>
    <row r="844" spans="2:4" x14ac:dyDescent="0.25">
      <c r="B844" s="57" t="s">
        <v>72</v>
      </c>
      <c r="C844" s="68">
        <v>775.24598737999997</v>
      </c>
      <c r="D844" s="57">
        <v>25</v>
      </c>
    </row>
    <row r="845" spans="2:4" x14ac:dyDescent="0.25">
      <c r="B845" s="57" t="s">
        <v>72</v>
      </c>
      <c r="C845" s="68">
        <v>768.07361213599995</v>
      </c>
      <c r="D845" s="57">
        <v>15</v>
      </c>
    </row>
    <row r="846" spans="2:4" x14ac:dyDescent="0.25">
      <c r="B846" s="57" t="s">
        <v>72</v>
      </c>
      <c r="C846" s="68">
        <v>762.09472239499996</v>
      </c>
      <c r="D846" s="57">
        <v>14</v>
      </c>
    </row>
    <row r="847" spans="2:4" x14ac:dyDescent="0.25">
      <c r="B847" s="57" t="s">
        <v>72</v>
      </c>
      <c r="C847" s="68">
        <v>758.557444315</v>
      </c>
      <c r="D847" s="57">
        <v>25</v>
      </c>
    </row>
    <row r="848" spans="2:4" x14ac:dyDescent="0.25">
      <c r="B848" s="57" t="s">
        <v>72</v>
      </c>
      <c r="C848" s="68">
        <v>738.32269201500003</v>
      </c>
      <c r="D848" s="57">
        <v>3</v>
      </c>
    </row>
    <row r="849" spans="2:4" x14ac:dyDescent="0.25">
      <c r="B849" s="57" t="s">
        <v>72</v>
      </c>
      <c r="C849" s="68">
        <v>737.29866605500001</v>
      </c>
      <c r="D849" s="57">
        <v>1.2</v>
      </c>
    </row>
    <row r="850" spans="2:4" x14ac:dyDescent="0.25">
      <c r="B850" s="57" t="s">
        <v>72</v>
      </c>
      <c r="C850" s="68">
        <v>736.42092956099998</v>
      </c>
      <c r="D850" s="57">
        <v>3.5</v>
      </c>
    </row>
    <row r="851" spans="2:4" x14ac:dyDescent="0.25">
      <c r="B851" s="57" t="s">
        <v>72</v>
      </c>
      <c r="C851" s="68">
        <v>731.71607317999997</v>
      </c>
      <c r="D851" s="57">
        <v>31</v>
      </c>
    </row>
    <row r="852" spans="2:4" x14ac:dyDescent="0.25">
      <c r="B852" s="57" t="s">
        <v>72</v>
      </c>
      <c r="C852" s="68">
        <v>722.06123044799995</v>
      </c>
      <c r="D852" s="57">
        <v>25</v>
      </c>
    </row>
    <row r="853" spans="2:4" x14ac:dyDescent="0.25">
      <c r="B853" s="57" t="s">
        <v>72</v>
      </c>
      <c r="C853" s="68">
        <v>719.00577619800004</v>
      </c>
      <c r="D853" s="57">
        <v>8</v>
      </c>
    </row>
    <row r="854" spans="2:4" x14ac:dyDescent="0.25">
      <c r="B854" s="57" t="s">
        <v>72</v>
      </c>
      <c r="C854" s="68">
        <v>706.57788835300005</v>
      </c>
      <c r="D854" s="57">
        <v>10</v>
      </c>
    </row>
    <row r="855" spans="2:4" x14ac:dyDescent="0.25">
      <c r="B855" s="57" t="s">
        <v>72</v>
      </c>
      <c r="C855" s="68">
        <v>703.35521848099995</v>
      </c>
      <c r="D855" s="57">
        <v>34</v>
      </c>
    </row>
    <row r="856" spans="2:4" x14ac:dyDescent="0.25">
      <c r="B856" s="57" t="s">
        <v>72</v>
      </c>
      <c r="C856" s="68">
        <v>687.54847749500004</v>
      </c>
      <c r="D856" s="57">
        <v>34</v>
      </c>
    </row>
    <row r="857" spans="2:4" x14ac:dyDescent="0.25">
      <c r="B857" s="57" t="s">
        <v>72</v>
      </c>
      <c r="C857" s="68">
        <v>680.15015925</v>
      </c>
      <c r="D857" s="57">
        <v>54</v>
      </c>
    </row>
    <row r="858" spans="2:4" x14ac:dyDescent="0.25">
      <c r="B858" s="57" t="s">
        <v>72</v>
      </c>
      <c r="C858" s="68">
        <v>672.53545950800003</v>
      </c>
      <c r="D858" s="57">
        <v>24</v>
      </c>
    </row>
    <row r="859" spans="2:4" x14ac:dyDescent="0.25">
      <c r="B859" s="57" t="s">
        <v>72</v>
      </c>
      <c r="C859" s="68">
        <v>664.78899110099997</v>
      </c>
      <c r="D859" s="57">
        <v>2.25</v>
      </c>
    </row>
    <row r="860" spans="2:4" x14ac:dyDescent="0.25">
      <c r="B860" s="57" t="s">
        <v>72</v>
      </c>
      <c r="C860" s="68">
        <v>640.72452150799995</v>
      </c>
      <c r="D860" s="57">
        <v>12.65</v>
      </c>
    </row>
    <row r="861" spans="2:4" x14ac:dyDescent="0.25">
      <c r="B861" s="57" t="s">
        <v>72</v>
      </c>
      <c r="C861" s="68">
        <v>625.34788669600005</v>
      </c>
      <c r="D861" s="57">
        <v>26.75</v>
      </c>
    </row>
    <row r="862" spans="2:4" x14ac:dyDescent="0.25">
      <c r="B862" s="57" t="s">
        <v>72</v>
      </c>
      <c r="C862" s="68">
        <v>614.233359232</v>
      </c>
      <c r="D862" s="57">
        <v>10</v>
      </c>
    </row>
    <row r="863" spans="2:4" x14ac:dyDescent="0.25">
      <c r="B863" s="57" t="s">
        <v>72</v>
      </c>
      <c r="C863" s="68">
        <v>584.11257181099995</v>
      </c>
      <c r="D863" s="57">
        <v>16</v>
      </c>
    </row>
    <row r="864" spans="2:4" x14ac:dyDescent="0.25">
      <c r="B864" s="57" t="s">
        <v>72</v>
      </c>
      <c r="C864" s="68">
        <v>552.39019778900001</v>
      </c>
      <c r="D864" s="57">
        <v>30</v>
      </c>
    </row>
    <row r="865" spans="2:4" x14ac:dyDescent="0.25">
      <c r="B865" s="57" t="s">
        <v>72</v>
      </c>
      <c r="C865" s="68">
        <v>550.04781165099996</v>
      </c>
      <c r="D865" s="57">
        <v>15</v>
      </c>
    </row>
    <row r="866" spans="2:4" x14ac:dyDescent="0.25">
      <c r="B866" s="57" t="s">
        <v>72</v>
      </c>
      <c r="C866" s="68">
        <v>546.72732402300005</v>
      </c>
      <c r="D866" s="57">
        <v>6</v>
      </c>
    </row>
    <row r="867" spans="2:4" x14ac:dyDescent="0.25">
      <c r="B867" s="57" t="s">
        <v>72</v>
      </c>
      <c r="C867" s="68">
        <v>544.89557277799997</v>
      </c>
      <c r="D867" s="57">
        <v>9</v>
      </c>
    </row>
    <row r="868" spans="2:4" x14ac:dyDescent="0.25">
      <c r="B868" s="57" t="s">
        <v>72</v>
      </c>
      <c r="C868" s="68">
        <v>544.77261208899995</v>
      </c>
      <c r="D868" s="57">
        <v>22</v>
      </c>
    </row>
    <row r="869" spans="2:4" x14ac:dyDescent="0.25">
      <c r="B869" s="57" t="s">
        <v>72</v>
      </c>
      <c r="C869" s="68">
        <v>541.78449060200001</v>
      </c>
      <c r="D869" s="57">
        <v>24</v>
      </c>
    </row>
    <row r="870" spans="2:4" x14ac:dyDescent="0.25">
      <c r="B870" s="57" t="s">
        <v>72</v>
      </c>
      <c r="C870" s="68">
        <v>540.42302308800004</v>
      </c>
      <c r="D870" s="57">
        <v>6</v>
      </c>
    </row>
    <row r="871" spans="2:4" x14ac:dyDescent="0.25">
      <c r="B871" s="57" t="s">
        <v>72</v>
      </c>
      <c r="C871" s="68">
        <v>537.95495269399999</v>
      </c>
      <c r="D871" s="57">
        <v>1.5</v>
      </c>
    </row>
    <row r="872" spans="2:4" x14ac:dyDescent="0.25">
      <c r="B872" s="57" t="s">
        <v>72</v>
      </c>
      <c r="C872" s="68">
        <v>535.94956856800002</v>
      </c>
      <c r="D872" s="57">
        <v>8</v>
      </c>
    </row>
    <row r="873" spans="2:4" x14ac:dyDescent="0.25">
      <c r="B873" s="57" t="s">
        <v>72</v>
      </c>
      <c r="C873" s="68">
        <v>495.15592041100001</v>
      </c>
      <c r="D873" s="57">
        <v>6.5</v>
      </c>
    </row>
    <row r="874" spans="2:4" x14ac:dyDescent="0.25">
      <c r="B874" s="57" t="s">
        <v>72</v>
      </c>
      <c r="C874" s="68">
        <v>482.94685863900003</v>
      </c>
      <c r="D874" s="57">
        <v>3</v>
      </c>
    </row>
    <row r="875" spans="2:4" x14ac:dyDescent="0.25">
      <c r="B875" s="57" t="s">
        <v>72</v>
      </c>
      <c r="C875" s="68">
        <v>479.09052907699999</v>
      </c>
      <c r="D875" s="57">
        <v>20</v>
      </c>
    </row>
    <row r="876" spans="2:4" x14ac:dyDescent="0.25">
      <c r="B876" s="57" t="s">
        <v>72</v>
      </c>
      <c r="C876" s="68">
        <v>466.61447984099999</v>
      </c>
      <c r="D876" s="57">
        <v>6</v>
      </c>
    </row>
    <row r="877" spans="2:4" x14ac:dyDescent="0.25">
      <c r="B877" s="57" t="s">
        <v>72</v>
      </c>
      <c r="C877" s="68">
        <v>442.50899855099999</v>
      </c>
      <c r="D877" s="57">
        <v>24</v>
      </c>
    </row>
    <row r="878" spans="2:4" x14ac:dyDescent="0.25">
      <c r="B878" s="57" t="s">
        <v>72</v>
      </c>
      <c r="C878" s="68">
        <v>438.66710566</v>
      </c>
      <c r="D878" s="57">
        <v>16</v>
      </c>
    </row>
    <row r="879" spans="2:4" x14ac:dyDescent="0.25">
      <c r="B879" s="57" t="s">
        <v>72</v>
      </c>
      <c r="C879" s="68">
        <v>436.43009668000002</v>
      </c>
      <c r="D879" s="57">
        <v>42</v>
      </c>
    </row>
    <row r="880" spans="2:4" x14ac:dyDescent="0.25">
      <c r="B880" s="57" t="s">
        <v>72</v>
      </c>
      <c r="C880" s="68">
        <v>436.26783767900002</v>
      </c>
      <c r="D880" s="57">
        <v>24</v>
      </c>
    </row>
    <row r="881" spans="2:4" x14ac:dyDescent="0.25">
      <c r="B881" s="57" t="s">
        <v>72</v>
      </c>
      <c r="C881" s="68">
        <v>430.09088853200001</v>
      </c>
      <c r="D881" s="57">
        <v>4.2</v>
      </c>
    </row>
    <row r="882" spans="2:4" x14ac:dyDescent="0.25">
      <c r="B882" s="57" t="s">
        <v>72</v>
      </c>
      <c r="C882" s="68">
        <v>425.99478489199998</v>
      </c>
      <c r="D882" s="57">
        <v>3</v>
      </c>
    </row>
    <row r="883" spans="2:4" x14ac:dyDescent="0.25">
      <c r="B883" s="57" t="s">
        <v>72</v>
      </c>
      <c r="C883" s="68">
        <v>412.16200043600003</v>
      </c>
      <c r="D883" s="57">
        <v>36</v>
      </c>
    </row>
    <row r="886" spans="2:4" x14ac:dyDescent="0.25">
      <c r="B886" s="57" t="s">
        <v>395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15"/>
  <sheetViews>
    <sheetView showGridLines="0" zoomScale="70" zoomScaleNormal="70" workbookViewId="0">
      <selection sqref="A1:XFD2"/>
    </sheetView>
  </sheetViews>
  <sheetFormatPr defaultRowHeight="14.4" x14ac:dyDescent="0.3"/>
  <cols>
    <col min="3" max="3" width="10.5546875" customWidth="1"/>
    <col min="4" max="4" width="12.33203125" customWidth="1"/>
  </cols>
  <sheetData>
    <row r="3" spans="2:5" x14ac:dyDescent="0.3">
      <c r="B3" s="57" t="s">
        <v>220</v>
      </c>
      <c r="C3" s="57"/>
      <c r="D3" s="57"/>
      <c r="E3" s="57"/>
    </row>
    <row r="4" spans="2:5" x14ac:dyDescent="0.3">
      <c r="B4" s="57"/>
      <c r="C4" s="57"/>
      <c r="D4" s="57"/>
      <c r="E4" s="57"/>
    </row>
    <row r="5" spans="2:5" x14ac:dyDescent="0.3">
      <c r="B5" s="57"/>
      <c r="C5" s="57"/>
      <c r="D5" s="57"/>
      <c r="E5" s="57"/>
    </row>
    <row r="6" spans="2:5" ht="55.2" x14ac:dyDescent="0.3">
      <c r="B6" s="82" t="s">
        <v>48</v>
      </c>
      <c r="C6" s="82" t="s">
        <v>218</v>
      </c>
      <c r="D6" s="82" t="s">
        <v>219</v>
      </c>
      <c r="E6" s="57"/>
    </row>
    <row r="7" spans="2:5" x14ac:dyDescent="0.3">
      <c r="B7" s="57" t="s">
        <v>215</v>
      </c>
      <c r="C7" s="68">
        <v>632.03446855300001</v>
      </c>
      <c r="D7" s="68">
        <v>4467.872925054</v>
      </c>
      <c r="E7" s="57"/>
    </row>
    <row r="8" spans="2:5" x14ac:dyDescent="0.3">
      <c r="B8" s="57" t="s">
        <v>41</v>
      </c>
      <c r="C8" s="68">
        <v>897.53553967100004</v>
      </c>
      <c r="D8" s="68">
        <v>6210.2077390000004</v>
      </c>
      <c r="E8" s="57"/>
    </row>
    <row r="9" spans="2:5" x14ac:dyDescent="0.3">
      <c r="B9" s="57" t="s">
        <v>27</v>
      </c>
      <c r="C9" s="68">
        <v>550.69133566000005</v>
      </c>
      <c r="D9" s="68">
        <v>2265.590223572</v>
      </c>
      <c r="E9" s="57"/>
    </row>
    <row r="10" spans="2:5" x14ac:dyDescent="0.3">
      <c r="B10" s="57" t="s">
        <v>44</v>
      </c>
      <c r="C10" s="68">
        <v>1252.3163668530001</v>
      </c>
      <c r="D10" s="68">
        <v>7520.8968537720002</v>
      </c>
      <c r="E10" s="57"/>
    </row>
    <row r="11" spans="2:5" x14ac:dyDescent="0.3">
      <c r="B11" s="57" t="s">
        <v>25</v>
      </c>
      <c r="C11" s="68">
        <v>895.56357955399994</v>
      </c>
      <c r="D11" s="68">
        <v>3503.7181618300001</v>
      </c>
      <c r="E11" s="57"/>
    </row>
    <row r="12" spans="2:5" x14ac:dyDescent="0.3">
      <c r="B12" s="57"/>
      <c r="C12" s="57"/>
      <c r="D12" s="57"/>
      <c r="E12" s="57"/>
    </row>
    <row r="13" spans="2:5" x14ac:dyDescent="0.3">
      <c r="B13" s="57"/>
      <c r="C13" s="57"/>
      <c r="D13" s="57"/>
      <c r="E13" s="57"/>
    </row>
    <row r="15" spans="2:5" x14ac:dyDescent="0.3">
      <c r="B15" t="s">
        <v>395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H17"/>
  <sheetViews>
    <sheetView showGridLines="0" zoomScale="70" zoomScaleNormal="70" workbookViewId="0">
      <selection sqref="A1:XFD2"/>
    </sheetView>
  </sheetViews>
  <sheetFormatPr defaultRowHeight="14.4" x14ac:dyDescent="0.3"/>
  <cols>
    <col min="2" max="2" width="15.33203125" customWidth="1"/>
  </cols>
  <sheetData>
    <row r="3" spans="2:8" x14ac:dyDescent="0.3">
      <c r="B3" s="57" t="s">
        <v>221</v>
      </c>
      <c r="C3" s="57"/>
      <c r="D3" s="57"/>
      <c r="E3" s="57"/>
      <c r="F3" s="57"/>
      <c r="G3" s="57"/>
      <c r="H3" s="57"/>
    </row>
    <row r="4" spans="2:8" x14ac:dyDescent="0.3">
      <c r="B4" s="57"/>
      <c r="C4" s="57"/>
      <c r="D4" s="57"/>
      <c r="E4" s="57"/>
      <c r="F4" s="57"/>
      <c r="G4" s="57"/>
      <c r="H4" s="57"/>
    </row>
    <row r="5" spans="2:8" x14ac:dyDescent="0.3">
      <c r="B5" s="57"/>
      <c r="C5" s="57"/>
      <c r="D5" s="57"/>
      <c r="E5" s="57"/>
      <c r="F5" s="57"/>
      <c r="G5" s="57"/>
      <c r="H5" s="57"/>
    </row>
    <row r="6" spans="2:8" x14ac:dyDescent="0.3">
      <c r="B6" s="57"/>
      <c r="C6" s="57"/>
      <c r="D6" s="57"/>
      <c r="E6" s="57"/>
      <c r="F6" s="57"/>
      <c r="G6" s="57"/>
      <c r="H6" s="57"/>
    </row>
    <row r="7" spans="2:8" ht="69" x14ac:dyDescent="0.3">
      <c r="B7" s="82" t="s">
        <v>48</v>
      </c>
      <c r="C7" s="82" t="s">
        <v>164</v>
      </c>
      <c r="D7" s="82" t="s">
        <v>51</v>
      </c>
      <c r="E7" s="82" t="s">
        <v>52</v>
      </c>
      <c r="F7" s="57"/>
      <c r="G7" s="57"/>
      <c r="H7" s="57"/>
    </row>
    <row r="8" spans="2:8" x14ac:dyDescent="0.3">
      <c r="B8" s="57" t="s">
        <v>215</v>
      </c>
      <c r="C8" s="61">
        <v>0.66</v>
      </c>
      <c r="D8" s="61">
        <v>0.357175201</v>
      </c>
      <c r="E8" s="61">
        <v>0.91324200899999997</v>
      </c>
      <c r="F8" s="57"/>
      <c r="G8" s="57"/>
      <c r="H8" s="57"/>
    </row>
    <row r="9" spans="2:8" x14ac:dyDescent="0.3">
      <c r="B9" s="57" t="s">
        <v>41</v>
      </c>
      <c r="C9" s="61">
        <v>0.86</v>
      </c>
      <c r="D9" s="61">
        <v>0.51097611600000004</v>
      </c>
      <c r="E9" s="61">
        <v>0.93</v>
      </c>
      <c r="F9" s="57"/>
      <c r="G9" s="57"/>
      <c r="H9" s="57"/>
    </row>
    <row r="10" spans="2:8" x14ac:dyDescent="0.3">
      <c r="B10" s="57" t="s">
        <v>27</v>
      </c>
      <c r="C10" s="61">
        <v>0.67</v>
      </c>
      <c r="D10" s="61">
        <v>0.32882</v>
      </c>
      <c r="E10" s="61">
        <v>0.90410000000000001</v>
      </c>
      <c r="F10" s="57"/>
      <c r="G10" s="57"/>
      <c r="H10" s="57"/>
    </row>
    <row r="11" spans="2:8" x14ac:dyDescent="0.3">
      <c r="B11" s="57" t="s">
        <v>44</v>
      </c>
      <c r="C11" s="61">
        <v>0.82</v>
      </c>
      <c r="D11" s="61">
        <v>0.51158751899999999</v>
      </c>
      <c r="E11" s="61">
        <v>0.92272967500000003</v>
      </c>
      <c r="F11" s="57"/>
      <c r="G11" s="57"/>
      <c r="H11" s="57"/>
    </row>
    <row r="12" spans="2:8" x14ac:dyDescent="0.3">
      <c r="B12" s="57" t="s">
        <v>25</v>
      </c>
      <c r="C12" s="61">
        <v>0.62</v>
      </c>
      <c r="D12" s="61">
        <v>0.43116718700000001</v>
      </c>
      <c r="E12" s="61">
        <v>0.81565546200000005</v>
      </c>
      <c r="F12" s="57"/>
      <c r="G12" s="57"/>
      <c r="H12" s="57"/>
    </row>
    <row r="13" spans="2:8" x14ac:dyDescent="0.3">
      <c r="B13" s="57"/>
      <c r="C13" s="57"/>
      <c r="D13" s="57"/>
      <c r="E13" s="57"/>
      <c r="F13" s="57"/>
      <c r="G13" s="57"/>
      <c r="H13" s="57"/>
    </row>
    <row r="14" spans="2:8" x14ac:dyDescent="0.3">
      <c r="B14" s="57"/>
      <c r="C14" s="57"/>
      <c r="D14" s="57"/>
      <c r="E14" s="57"/>
      <c r="F14" s="57"/>
      <c r="G14" s="57"/>
      <c r="H14" s="57"/>
    </row>
    <row r="15" spans="2:8" x14ac:dyDescent="0.3">
      <c r="B15" s="57" t="s">
        <v>395</v>
      </c>
      <c r="C15" s="57"/>
      <c r="D15" s="57"/>
      <c r="E15" s="57"/>
      <c r="F15" s="57"/>
      <c r="G15" s="57"/>
      <c r="H15" s="57"/>
    </row>
    <row r="16" spans="2:8" x14ac:dyDescent="0.3">
      <c r="B16" s="57"/>
      <c r="C16" s="57"/>
      <c r="D16" s="57"/>
      <c r="E16" s="57"/>
      <c r="F16" s="57"/>
      <c r="G16" s="57"/>
      <c r="H16" s="57"/>
    </row>
    <row r="17" spans="2:8" x14ac:dyDescent="0.3">
      <c r="B17" s="57"/>
      <c r="C17" s="57"/>
      <c r="D17" s="57"/>
      <c r="E17" s="57"/>
      <c r="F17" s="57"/>
      <c r="G17" s="57"/>
      <c r="H17" s="57"/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H18"/>
  <sheetViews>
    <sheetView showGridLines="0" zoomScale="70" zoomScaleNormal="70" workbookViewId="0">
      <selection sqref="A1:XFD2"/>
    </sheetView>
  </sheetViews>
  <sheetFormatPr defaultRowHeight="14.4" x14ac:dyDescent="0.3"/>
  <cols>
    <col min="3" max="3" width="11.6640625" customWidth="1"/>
    <col min="4" max="4" width="9.44140625" customWidth="1"/>
    <col min="5" max="5" width="10.33203125" customWidth="1"/>
  </cols>
  <sheetData>
    <row r="3" spans="2:8" x14ac:dyDescent="0.3">
      <c r="B3" s="57" t="s">
        <v>222</v>
      </c>
      <c r="C3" s="57"/>
      <c r="D3" s="57"/>
      <c r="E3" s="57"/>
      <c r="F3" s="57"/>
      <c r="G3" s="57"/>
      <c r="H3" s="57"/>
    </row>
    <row r="4" spans="2:8" x14ac:dyDescent="0.3">
      <c r="B4" s="57"/>
      <c r="C4" s="57"/>
      <c r="D4" s="57"/>
      <c r="E4" s="57"/>
      <c r="F4" s="57"/>
      <c r="G4" s="57"/>
      <c r="H4" s="57"/>
    </row>
    <row r="5" spans="2:8" x14ac:dyDescent="0.3">
      <c r="B5" s="57"/>
      <c r="C5" s="57"/>
      <c r="D5" s="57"/>
      <c r="E5" s="57"/>
      <c r="F5" s="57"/>
      <c r="G5" s="57"/>
      <c r="H5" s="57"/>
    </row>
    <row r="6" spans="2:8" x14ac:dyDescent="0.3">
      <c r="B6" s="57"/>
      <c r="C6" s="57"/>
      <c r="D6" s="57"/>
      <c r="E6" s="57"/>
      <c r="F6" s="57"/>
      <c r="G6" s="57"/>
      <c r="H6" s="57"/>
    </row>
    <row r="7" spans="2:8" ht="69" x14ac:dyDescent="0.3">
      <c r="B7" s="82" t="s">
        <v>48</v>
      </c>
      <c r="C7" s="82" t="s">
        <v>223</v>
      </c>
      <c r="D7" s="82" t="s">
        <v>51</v>
      </c>
      <c r="E7" s="82" t="s">
        <v>52</v>
      </c>
      <c r="F7" s="57"/>
      <c r="G7" s="57"/>
      <c r="H7" s="57"/>
    </row>
    <row r="8" spans="2:8" x14ac:dyDescent="0.3">
      <c r="B8" s="57" t="s">
        <v>215</v>
      </c>
      <c r="C8" s="67">
        <v>6.8534489000000004E-2</v>
      </c>
      <c r="D8" s="67">
        <v>3.8008855000000001E-2</v>
      </c>
      <c r="E8" s="67">
        <v>0.14940648500000001</v>
      </c>
      <c r="F8" s="57"/>
      <c r="G8" s="57"/>
      <c r="H8" s="57"/>
    </row>
    <row r="9" spans="2:8" x14ac:dyDescent="0.3">
      <c r="B9" s="57" t="s">
        <v>41</v>
      </c>
      <c r="C9" s="67">
        <v>8.7569742000000006E-2</v>
      </c>
      <c r="D9" s="67">
        <v>4.1774866000000001E-2</v>
      </c>
      <c r="E9" s="67">
        <v>0.18232320399999999</v>
      </c>
      <c r="F9" s="57"/>
      <c r="G9" s="57"/>
      <c r="H9" s="57"/>
    </row>
    <row r="10" spans="2:8" x14ac:dyDescent="0.3">
      <c r="B10" s="57" t="s">
        <v>27</v>
      </c>
      <c r="C10" s="67">
        <v>5.3621451000000001E-2</v>
      </c>
      <c r="D10" s="67">
        <v>3.8107835E-2</v>
      </c>
      <c r="E10" s="67">
        <v>9.3788174000000002E-2</v>
      </c>
      <c r="F10" s="57"/>
      <c r="G10" s="57"/>
      <c r="H10" s="57"/>
    </row>
    <row r="11" spans="2:8" x14ac:dyDescent="0.3">
      <c r="B11" s="57" t="s">
        <v>44</v>
      </c>
      <c r="C11" s="67">
        <v>9.0670964000000007E-2</v>
      </c>
      <c r="D11" s="67">
        <v>4.9171990999999998E-2</v>
      </c>
      <c r="E11" s="67">
        <v>0.21579748600000001</v>
      </c>
      <c r="F11" s="57"/>
      <c r="G11" s="57"/>
      <c r="H11" s="57"/>
    </row>
    <row r="12" spans="2:8" x14ac:dyDescent="0.3">
      <c r="B12" s="57" t="s">
        <v>25</v>
      </c>
      <c r="C12" s="67">
        <v>5.7853074999999997E-2</v>
      </c>
      <c r="D12" s="67">
        <v>4.3516223E-2</v>
      </c>
      <c r="E12" s="67">
        <v>0.109143119</v>
      </c>
      <c r="F12" s="57"/>
      <c r="G12" s="57"/>
      <c r="H12" s="57"/>
    </row>
    <row r="13" spans="2:8" x14ac:dyDescent="0.3">
      <c r="B13" s="57"/>
      <c r="C13" s="57"/>
      <c r="D13" s="57"/>
      <c r="E13" s="57"/>
      <c r="F13" s="57"/>
      <c r="G13" s="57"/>
      <c r="H13" s="57"/>
    </row>
    <row r="14" spans="2:8" x14ac:dyDescent="0.3">
      <c r="B14" s="57"/>
      <c r="C14" s="57"/>
      <c r="D14" s="57"/>
      <c r="E14" s="57"/>
      <c r="F14" s="57"/>
      <c r="G14" s="57"/>
      <c r="H14" s="57"/>
    </row>
    <row r="15" spans="2:8" x14ac:dyDescent="0.3">
      <c r="B15" s="57" t="s">
        <v>395</v>
      </c>
      <c r="C15" s="57"/>
      <c r="D15" s="57"/>
      <c r="E15" s="57"/>
      <c r="F15" s="57"/>
      <c r="G15" s="57"/>
      <c r="H15" s="57"/>
    </row>
    <row r="16" spans="2:8" x14ac:dyDescent="0.3">
      <c r="B16" s="57"/>
      <c r="C16" s="57"/>
      <c r="D16" s="57"/>
      <c r="E16" s="57"/>
      <c r="F16" s="57"/>
      <c r="G16" s="57"/>
      <c r="H16" s="57"/>
    </row>
    <row r="17" spans="2:8" x14ac:dyDescent="0.3">
      <c r="B17" s="57"/>
      <c r="C17" s="57"/>
      <c r="D17" s="57"/>
      <c r="E17" s="57"/>
      <c r="F17" s="57"/>
      <c r="G17" s="57"/>
      <c r="H17" s="57"/>
    </row>
    <row r="18" spans="2:8" x14ac:dyDescent="0.3">
      <c r="B18" s="57"/>
      <c r="C18" s="57"/>
      <c r="D18" s="57"/>
      <c r="E18" s="57"/>
      <c r="F18" s="57"/>
      <c r="G18" s="57"/>
      <c r="H18" s="57"/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916"/>
  <sheetViews>
    <sheetView showGridLines="0" zoomScale="55" zoomScaleNormal="55" workbookViewId="0">
      <selection sqref="A1:XFD2"/>
    </sheetView>
  </sheetViews>
  <sheetFormatPr defaultColWidth="8.88671875" defaultRowHeight="13.8" x14ac:dyDescent="0.25"/>
  <cols>
    <col min="1" max="3" width="8.88671875" style="57"/>
    <col min="4" max="4" width="10.88671875" style="57" customWidth="1"/>
    <col min="5" max="16384" width="8.88671875" style="57"/>
  </cols>
  <sheetData>
    <row r="3" spans="2:5" x14ac:dyDescent="0.25">
      <c r="B3" s="57" t="s">
        <v>244</v>
      </c>
    </row>
    <row r="7" spans="2:5" ht="41.4" x14ac:dyDescent="0.25">
      <c r="B7" s="76" t="s">
        <v>224</v>
      </c>
      <c r="C7" s="76" t="s">
        <v>243</v>
      </c>
      <c r="D7" s="76" t="s">
        <v>75</v>
      </c>
      <c r="E7" s="76" t="s">
        <v>18</v>
      </c>
    </row>
    <row r="8" spans="2:5" x14ac:dyDescent="0.25">
      <c r="B8" s="57" t="s">
        <v>225</v>
      </c>
      <c r="C8" s="57">
        <v>0.94289999999999996</v>
      </c>
      <c r="D8" s="57">
        <v>9.5640183000000004E-2</v>
      </c>
      <c r="E8" s="57">
        <v>15</v>
      </c>
    </row>
    <row r="9" spans="2:5" x14ac:dyDescent="0.25">
      <c r="B9" s="57" t="s">
        <v>225</v>
      </c>
      <c r="C9" s="57">
        <v>0.93309509599999996</v>
      </c>
      <c r="D9" s="57">
        <v>0.14109111799999999</v>
      </c>
      <c r="E9" s="57">
        <v>23</v>
      </c>
    </row>
    <row r="10" spans="2:5" x14ac:dyDescent="0.25">
      <c r="B10" s="57" t="s">
        <v>225</v>
      </c>
      <c r="C10" s="57">
        <v>0.93</v>
      </c>
      <c r="D10" s="57">
        <v>0.16463359499999999</v>
      </c>
      <c r="E10" s="57">
        <v>2</v>
      </c>
    </row>
    <row r="11" spans="2:5" x14ac:dyDescent="0.25">
      <c r="B11" s="57" t="s">
        <v>225</v>
      </c>
      <c r="C11" s="57">
        <v>0.93</v>
      </c>
      <c r="D11" s="57">
        <v>0.118610488</v>
      </c>
      <c r="E11" s="57">
        <v>37.5</v>
      </c>
    </row>
    <row r="12" spans="2:5" x14ac:dyDescent="0.25">
      <c r="B12" s="57" t="s">
        <v>225</v>
      </c>
      <c r="C12" s="57">
        <v>0.93</v>
      </c>
      <c r="D12" s="57">
        <v>0.10391626299999999</v>
      </c>
      <c r="E12" s="57">
        <v>100</v>
      </c>
    </row>
    <row r="13" spans="2:5" x14ac:dyDescent="0.25">
      <c r="B13" s="57" t="s">
        <v>225</v>
      </c>
      <c r="C13" s="57">
        <v>0.93</v>
      </c>
      <c r="D13" s="57">
        <v>0.10250874</v>
      </c>
      <c r="E13" s="57">
        <v>50</v>
      </c>
    </row>
    <row r="14" spans="2:5" x14ac:dyDescent="0.25">
      <c r="B14" s="57" t="s">
        <v>225</v>
      </c>
      <c r="C14" s="57">
        <v>0.93</v>
      </c>
      <c r="D14" s="57">
        <v>0.10154765</v>
      </c>
      <c r="E14" s="57">
        <v>42</v>
      </c>
    </row>
    <row r="15" spans="2:5" x14ac:dyDescent="0.25">
      <c r="B15" s="57" t="s">
        <v>225</v>
      </c>
      <c r="C15" s="57">
        <v>0.93</v>
      </c>
      <c r="D15" s="57">
        <v>9.9305530000000003E-2</v>
      </c>
      <c r="E15" s="57">
        <v>100</v>
      </c>
    </row>
    <row r="16" spans="2:5" x14ac:dyDescent="0.25">
      <c r="B16" s="57" t="s">
        <v>225</v>
      </c>
      <c r="C16" s="57">
        <v>0.93</v>
      </c>
      <c r="D16" s="57">
        <v>9.0399249000000001E-2</v>
      </c>
      <c r="E16" s="57">
        <v>657.25</v>
      </c>
    </row>
    <row r="17" spans="2:5" x14ac:dyDescent="0.25">
      <c r="B17" s="57" t="s">
        <v>225</v>
      </c>
      <c r="C17" s="57">
        <v>0.93</v>
      </c>
      <c r="D17" s="57">
        <v>8.6406992000000002E-2</v>
      </c>
      <c r="E17" s="57">
        <v>25</v>
      </c>
    </row>
    <row r="18" spans="2:5" x14ac:dyDescent="0.25">
      <c r="B18" s="57" t="s">
        <v>225</v>
      </c>
      <c r="C18" s="57">
        <v>0.93</v>
      </c>
      <c r="D18" s="57">
        <v>8.5424469000000003E-2</v>
      </c>
      <c r="E18" s="57">
        <v>49.9</v>
      </c>
    </row>
    <row r="19" spans="2:5" x14ac:dyDescent="0.25">
      <c r="B19" s="57" t="s">
        <v>225</v>
      </c>
      <c r="C19" s="57">
        <v>0.93</v>
      </c>
      <c r="D19" s="57">
        <v>8.4256360000000002E-2</v>
      </c>
      <c r="E19" s="57">
        <v>75</v>
      </c>
    </row>
    <row r="20" spans="2:5" x14ac:dyDescent="0.25">
      <c r="B20" s="57" t="s">
        <v>225</v>
      </c>
      <c r="C20" s="57">
        <v>0.93</v>
      </c>
      <c r="D20" s="57">
        <v>7.9437096999999998E-2</v>
      </c>
      <c r="E20" s="57">
        <v>49.9</v>
      </c>
    </row>
    <row r="21" spans="2:5" x14ac:dyDescent="0.25">
      <c r="B21" s="57" t="s">
        <v>225</v>
      </c>
      <c r="C21" s="57">
        <v>0.93</v>
      </c>
      <c r="D21" s="57">
        <v>7.1053881999999999E-2</v>
      </c>
      <c r="E21" s="57">
        <v>42</v>
      </c>
    </row>
    <row r="22" spans="2:5" x14ac:dyDescent="0.25">
      <c r="B22" s="57" t="s">
        <v>225</v>
      </c>
      <c r="C22" s="57">
        <v>0.93</v>
      </c>
      <c r="D22" s="57">
        <v>6.8383317999999998E-2</v>
      </c>
      <c r="E22" s="57">
        <v>50</v>
      </c>
    </row>
    <row r="23" spans="2:5" x14ac:dyDescent="0.25">
      <c r="B23" s="57" t="s">
        <v>225</v>
      </c>
      <c r="C23" s="57">
        <v>0.93</v>
      </c>
      <c r="D23" s="57">
        <v>6.5291097000000006E-2</v>
      </c>
      <c r="E23" s="57">
        <v>25</v>
      </c>
    </row>
    <row r="24" spans="2:5" x14ac:dyDescent="0.25">
      <c r="B24" s="57" t="s">
        <v>225</v>
      </c>
      <c r="C24" s="57">
        <v>0.93</v>
      </c>
      <c r="D24" s="57">
        <v>6.4416633000000001E-2</v>
      </c>
      <c r="E24" s="57">
        <v>24.1</v>
      </c>
    </row>
    <row r="25" spans="2:5" x14ac:dyDescent="0.25">
      <c r="B25" s="57" t="s">
        <v>225</v>
      </c>
      <c r="C25" s="57">
        <v>0.93</v>
      </c>
      <c r="D25" s="57">
        <v>6.1985388000000002E-2</v>
      </c>
      <c r="E25" s="57">
        <v>18.8</v>
      </c>
    </row>
    <row r="26" spans="2:5" x14ac:dyDescent="0.25">
      <c r="B26" s="57" t="s">
        <v>225</v>
      </c>
      <c r="C26" s="57">
        <v>0.93</v>
      </c>
      <c r="D26" s="57">
        <v>5.8043155999999999E-2</v>
      </c>
      <c r="E26" s="57">
        <v>50</v>
      </c>
    </row>
    <row r="27" spans="2:5" x14ac:dyDescent="0.25">
      <c r="B27" s="57" t="s">
        <v>225</v>
      </c>
      <c r="C27" s="57">
        <v>0.93</v>
      </c>
      <c r="D27" s="57">
        <v>5.4203495999999997E-2</v>
      </c>
      <c r="E27" s="57">
        <v>40</v>
      </c>
    </row>
    <row r="28" spans="2:5" x14ac:dyDescent="0.25">
      <c r="B28" s="57" t="s">
        <v>225</v>
      </c>
      <c r="C28" s="57">
        <v>0.93</v>
      </c>
      <c r="D28" s="57">
        <v>5.3696354000000002E-2</v>
      </c>
      <c r="E28" s="57">
        <v>50</v>
      </c>
    </row>
    <row r="29" spans="2:5" x14ac:dyDescent="0.25">
      <c r="B29" s="57" t="s">
        <v>225</v>
      </c>
      <c r="C29" s="57">
        <v>0.93</v>
      </c>
      <c r="D29" s="57">
        <v>4.8330227000000003E-2</v>
      </c>
      <c r="E29" s="57">
        <v>28</v>
      </c>
    </row>
    <row r="30" spans="2:5" x14ac:dyDescent="0.25">
      <c r="B30" s="57" t="s">
        <v>225</v>
      </c>
      <c r="C30" s="57">
        <v>0.93</v>
      </c>
      <c r="D30" s="57">
        <v>4.8228661999999999E-2</v>
      </c>
      <c r="E30" s="57">
        <v>56</v>
      </c>
    </row>
    <row r="31" spans="2:5" x14ac:dyDescent="0.25">
      <c r="B31" s="57" t="s">
        <v>225</v>
      </c>
      <c r="C31" s="57">
        <v>0.93</v>
      </c>
      <c r="D31" s="57">
        <v>3.8705006E-2</v>
      </c>
      <c r="E31" s="57">
        <v>6</v>
      </c>
    </row>
    <row r="32" spans="2:5" x14ac:dyDescent="0.25">
      <c r="B32" s="57" t="s">
        <v>225</v>
      </c>
      <c r="C32" s="57">
        <v>0.92</v>
      </c>
      <c r="D32" s="57">
        <v>8.5547722000000007E-2</v>
      </c>
      <c r="E32" s="57">
        <v>468.11099999999999</v>
      </c>
    </row>
    <row r="33" spans="2:5" x14ac:dyDescent="0.25">
      <c r="B33" s="57" t="s">
        <v>225</v>
      </c>
      <c r="C33" s="57">
        <v>0.91779999999999995</v>
      </c>
      <c r="D33" s="57">
        <v>6.3808762000000005E-2</v>
      </c>
      <c r="E33" s="57">
        <v>6.6580000000000004</v>
      </c>
    </row>
    <row r="34" spans="2:5" x14ac:dyDescent="0.25">
      <c r="B34" s="57" t="s">
        <v>225</v>
      </c>
      <c r="C34" s="57">
        <v>0.91324200899999997</v>
      </c>
      <c r="D34" s="57">
        <v>7.2343667E-2</v>
      </c>
      <c r="E34" s="57">
        <v>300</v>
      </c>
    </row>
    <row r="35" spans="2:5" x14ac:dyDescent="0.25">
      <c r="B35" s="57" t="s">
        <v>225</v>
      </c>
      <c r="C35" s="57">
        <v>0.90939999999999999</v>
      </c>
      <c r="D35" s="57">
        <v>3.0773853E-2</v>
      </c>
      <c r="E35" s="57">
        <v>8</v>
      </c>
    </row>
    <row r="36" spans="2:5" x14ac:dyDescent="0.25">
      <c r="B36" s="57" t="s">
        <v>225</v>
      </c>
      <c r="C36" s="57">
        <v>0.9</v>
      </c>
      <c r="D36" s="57">
        <v>0.105955813</v>
      </c>
      <c r="E36" s="57">
        <v>9</v>
      </c>
    </row>
    <row r="37" spans="2:5" x14ac:dyDescent="0.25">
      <c r="B37" s="57" t="s">
        <v>225</v>
      </c>
      <c r="C37" s="57">
        <v>0.89200382300000003</v>
      </c>
      <c r="D37" s="57">
        <v>0.114185046</v>
      </c>
      <c r="E37" s="57">
        <v>21.5</v>
      </c>
    </row>
    <row r="38" spans="2:5" x14ac:dyDescent="0.25">
      <c r="B38" s="57" t="s">
        <v>225</v>
      </c>
      <c r="C38" s="57">
        <v>0.88</v>
      </c>
      <c r="D38" s="57">
        <v>6.4156115999999999E-2</v>
      </c>
      <c r="E38" s="57">
        <v>69</v>
      </c>
    </row>
    <row r="39" spans="2:5" x14ac:dyDescent="0.25">
      <c r="B39" s="57" t="s">
        <v>225</v>
      </c>
      <c r="C39" s="57">
        <v>0.86757990900000004</v>
      </c>
      <c r="D39" s="57">
        <v>5.2579141000000003E-2</v>
      </c>
      <c r="E39" s="57">
        <v>25</v>
      </c>
    </row>
    <row r="40" spans="2:5" x14ac:dyDescent="0.25">
      <c r="B40" s="57" t="s">
        <v>225</v>
      </c>
      <c r="C40" s="57">
        <v>0.86599999999999999</v>
      </c>
      <c r="D40" s="57">
        <v>0.16192318999999999</v>
      </c>
      <c r="E40" s="57">
        <v>15.8</v>
      </c>
    </row>
    <row r="41" spans="2:5" x14ac:dyDescent="0.25">
      <c r="B41" s="57" t="s">
        <v>225</v>
      </c>
      <c r="C41" s="57">
        <v>0.86599999999999999</v>
      </c>
      <c r="D41" s="57">
        <v>0.14809050600000001</v>
      </c>
      <c r="E41" s="57">
        <v>2.1</v>
      </c>
    </row>
    <row r="42" spans="2:5" x14ac:dyDescent="0.25">
      <c r="B42" s="57" t="s">
        <v>225</v>
      </c>
      <c r="C42" s="57">
        <v>0.86599999999999999</v>
      </c>
      <c r="D42" s="57">
        <v>0.139273597</v>
      </c>
      <c r="E42" s="57">
        <v>68</v>
      </c>
    </row>
    <row r="43" spans="2:5" x14ac:dyDescent="0.25">
      <c r="B43" s="57" t="s">
        <v>225</v>
      </c>
      <c r="C43" s="57">
        <v>0.86599999999999999</v>
      </c>
      <c r="D43" s="57">
        <v>0.129789566</v>
      </c>
      <c r="E43" s="57">
        <v>30</v>
      </c>
    </row>
    <row r="44" spans="2:5" x14ac:dyDescent="0.25">
      <c r="B44" s="57" t="s">
        <v>225</v>
      </c>
      <c r="C44" s="57">
        <v>0.86599999999999999</v>
      </c>
      <c r="D44" s="57">
        <v>0.12778407</v>
      </c>
      <c r="E44" s="57">
        <v>4</v>
      </c>
    </row>
    <row r="45" spans="2:5" x14ac:dyDescent="0.25">
      <c r="B45" s="57" t="s">
        <v>225</v>
      </c>
      <c r="C45" s="57">
        <v>0.86599999999999999</v>
      </c>
      <c r="D45" s="57">
        <v>0.12716836100000001</v>
      </c>
      <c r="E45" s="57">
        <v>10.3</v>
      </c>
    </row>
    <row r="46" spans="2:5" x14ac:dyDescent="0.25">
      <c r="B46" s="57" t="s">
        <v>225</v>
      </c>
      <c r="C46" s="57">
        <v>0.86599999999999999</v>
      </c>
      <c r="D46" s="57">
        <v>0.106066805</v>
      </c>
      <c r="E46" s="57">
        <v>4.5</v>
      </c>
    </row>
    <row r="47" spans="2:5" x14ac:dyDescent="0.25">
      <c r="B47" s="57" t="s">
        <v>225</v>
      </c>
      <c r="C47" s="57">
        <v>0.86599999999999999</v>
      </c>
      <c r="D47" s="57">
        <v>9.1098342999999998E-2</v>
      </c>
      <c r="E47" s="57">
        <v>49.5</v>
      </c>
    </row>
    <row r="48" spans="2:5" x14ac:dyDescent="0.25">
      <c r="B48" s="57" t="s">
        <v>225</v>
      </c>
      <c r="C48" s="57">
        <v>0.86599999999999999</v>
      </c>
      <c r="D48" s="57">
        <v>7.5947727000000007E-2</v>
      </c>
      <c r="E48" s="57">
        <v>150</v>
      </c>
    </row>
    <row r="49" spans="2:5" x14ac:dyDescent="0.25">
      <c r="B49" s="57" t="s">
        <v>225</v>
      </c>
      <c r="C49" s="57">
        <v>0.86599999999999999</v>
      </c>
      <c r="D49" s="57">
        <v>7.5530420000000001E-2</v>
      </c>
      <c r="E49" s="57">
        <v>300</v>
      </c>
    </row>
    <row r="50" spans="2:5" x14ac:dyDescent="0.25">
      <c r="B50" s="57" t="s">
        <v>225</v>
      </c>
      <c r="C50" s="57">
        <v>0.85678704900000002</v>
      </c>
      <c r="D50" s="57">
        <v>6.4923386999999999E-2</v>
      </c>
      <c r="E50" s="57">
        <v>8.8000000000000007</v>
      </c>
    </row>
    <row r="51" spans="2:5" x14ac:dyDescent="0.25">
      <c r="B51" s="57" t="s">
        <v>225</v>
      </c>
      <c r="C51" s="57">
        <v>0.85</v>
      </c>
      <c r="D51" s="57">
        <v>6.9093100000000005E-2</v>
      </c>
      <c r="E51" s="57">
        <v>50</v>
      </c>
    </row>
    <row r="52" spans="2:5" x14ac:dyDescent="0.25">
      <c r="B52" s="57" t="s">
        <v>225</v>
      </c>
      <c r="C52" s="57">
        <v>0.85</v>
      </c>
      <c r="D52" s="57">
        <v>6.4658453000000005E-2</v>
      </c>
      <c r="E52" s="57">
        <v>8.9</v>
      </c>
    </row>
    <row r="53" spans="2:5" x14ac:dyDescent="0.25">
      <c r="B53" s="57" t="s">
        <v>225</v>
      </c>
      <c r="C53" s="57">
        <v>0.85</v>
      </c>
      <c r="D53" s="57">
        <v>5.8357292999999998E-2</v>
      </c>
      <c r="E53" s="57">
        <v>15</v>
      </c>
    </row>
    <row r="54" spans="2:5" x14ac:dyDescent="0.25">
      <c r="B54" s="57" t="s">
        <v>225</v>
      </c>
      <c r="C54" s="57">
        <v>0.8458</v>
      </c>
      <c r="D54" s="57">
        <v>4.0642425000000003E-2</v>
      </c>
      <c r="E54" s="57">
        <v>11.4</v>
      </c>
    </row>
    <row r="55" spans="2:5" x14ac:dyDescent="0.25">
      <c r="B55" s="57" t="s">
        <v>225</v>
      </c>
      <c r="C55" s="57">
        <v>0.83904109599999999</v>
      </c>
      <c r="D55" s="57">
        <v>5.0565892000000001E-2</v>
      </c>
      <c r="E55" s="57">
        <v>4</v>
      </c>
    </row>
    <row r="56" spans="2:5" x14ac:dyDescent="0.25">
      <c r="B56" s="57" t="s">
        <v>225</v>
      </c>
      <c r="C56" s="57">
        <v>0.83520547899999997</v>
      </c>
      <c r="D56" s="57">
        <v>0.100463909</v>
      </c>
      <c r="E56" s="57">
        <v>3.5</v>
      </c>
    </row>
    <row r="57" spans="2:5" x14ac:dyDescent="0.25">
      <c r="B57" s="57" t="s">
        <v>225</v>
      </c>
      <c r="C57" s="57">
        <v>0.83170254399999999</v>
      </c>
      <c r="D57" s="57">
        <v>7.4203145999999998E-2</v>
      </c>
      <c r="E57" s="57">
        <v>3.5</v>
      </c>
    </row>
    <row r="58" spans="2:5" x14ac:dyDescent="0.25">
      <c r="B58" s="57" t="s">
        <v>225</v>
      </c>
      <c r="C58" s="57">
        <v>0.83022000799999995</v>
      </c>
      <c r="D58" s="57">
        <v>4.7971749000000001E-2</v>
      </c>
      <c r="E58" s="57">
        <v>1.1000000000000001</v>
      </c>
    </row>
    <row r="59" spans="2:5" x14ac:dyDescent="0.25">
      <c r="B59" s="57" t="s">
        <v>225</v>
      </c>
      <c r="C59" s="57">
        <v>0.82740000000000002</v>
      </c>
      <c r="D59" s="57">
        <v>8.7258444000000004E-2</v>
      </c>
      <c r="E59" s="57">
        <v>7.3</v>
      </c>
    </row>
    <row r="60" spans="2:5" x14ac:dyDescent="0.25">
      <c r="B60" s="57" t="s">
        <v>225</v>
      </c>
      <c r="C60" s="57">
        <v>0.82579999999999998</v>
      </c>
      <c r="D60" s="57">
        <v>7.6138809000000002E-2</v>
      </c>
      <c r="E60" s="57">
        <v>10.948</v>
      </c>
    </row>
    <row r="61" spans="2:5" x14ac:dyDescent="0.25">
      <c r="B61" s="57" t="s">
        <v>225</v>
      </c>
      <c r="C61" s="57">
        <v>0.82</v>
      </c>
      <c r="D61" s="57">
        <v>8.3667474000000006E-2</v>
      </c>
      <c r="E61" s="57">
        <v>707</v>
      </c>
    </row>
    <row r="62" spans="2:5" x14ac:dyDescent="0.25">
      <c r="B62" s="57" t="s">
        <v>225</v>
      </c>
      <c r="C62" s="57">
        <v>0.81740000000000002</v>
      </c>
      <c r="D62" s="57">
        <v>3.7679939000000003E-2</v>
      </c>
      <c r="E62" s="57">
        <v>60</v>
      </c>
    </row>
    <row r="63" spans="2:5" x14ac:dyDescent="0.25">
      <c r="B63" s="57" t="s">
        <v>225</v>
      </c>
      <c r="C63" s="57">
        <v>0.81335616399999999</v>
      </c>
      <c r="D63" s="57">
        <v>0.12513402300000001</v>
      </c>
      <c r="E63" s="57">
        <v>40</v>
      </c>
    </row>
    <row r="64" spans="2:5" x14ac:dyDescent="0.25">
      <c r="B64" s="57" t="s">
        <v>225</v>
      </c>
      <c r="C64" s="57">
        <v>0.80461427500000005</v>
      </c>
      <c r="D64" s="57">
        <v>0.159245206</v>
      </c>
      <c r="E64" s="57">
        <v>19</v>
      </c>
    </row>
    <row r="65" spans="2:5" x14ac:dyDescent="0.25">
      <c r="B65" s="57" t="s">
        <v>225</v>
      </c>
      <c r="C65" s="57">
        <v>0.80026361599999996</v>
      </c>
      <c r="D65" s="57">
        <v>0.169167083</v>
      </c>
      <c r="E65" s="57">
        <v>9.6999999999999993</v>
      </c>
    </row>
    <row r="66" spans="2:5" x14ac:dyDescent="0.25">
      <c r="B66" s="57" t="s">
        <v>225</v>
      </c>
      <c r="C66" s="57">
        <v>0.8</v>
      </c>
      <c r="D66" s="57">
        <v>0.22422704399999999</v>
      </c>
      <c r="E66" s="57">
        <v>4.8600000000000003</v>
      </c>
    </row>
    <row r="67" spans="2:5" x14ac:dyDescent="0.25">
      <c r="B67" s="57" t="s">
        <v>225</v>
      </c>
      <c r="C67" s="57">
        <v>0.8</v>
      </c>
      <c r="D67" s="57">
        <v>0.16019981999999999</v>
      </c>
      <c r="E67" s="57">
        <v>1.1000000000000001</v>
      </c>
    </row>
    <row r="68" spans="2:5" x14ac:dyDescent="0.25">
      <c r="B68" s="57" t="s">
        <v>225</v>
      </c>
      <c r="C68" s="57">
        <v>0.8</v>
      </c>
      <c r="D68" s="57">
        <v>0.13303905699999999</v>
      </c>
      <c r="E68" s="57">
        <v>9.5</v>
      </c>
    </row>
    <row r="69" spans="2:5" x14ac:dyDescent="0.25">
      <c r="B69" s="57" t="s">
        <v>225</v>
      </c>
      <c r="C69" s="57">
        <v>0.8</v>
      </c>
      <c r="D69" s="57">
        <v>0.12334653499999999</v>
      </c>
      <c r="E69" s="57">
        <v>1.5</v>
      </c>
    </row>
    <row r="70" spans="2:5" x14ac:dyDescent="0.25">
      <c r="B70" s="57" t="s">
        <v>225</v>
      </c>
      <c r="C70" s="57">
        <v>0.8</v>
      </c>
      <c r="D70" s="57">
        <v>6.4812101999999996E-2</v>
      </c>
      <c r="E70" s="57">
        <v>18.399999999999999</v>
      </c>
    </row>
    <row r="71" spans="2:5" x14ac:dyDescent="0.25">
      <c r="B71" s="57" t="s">
        <v>225</v>
      </c>
      <c r="C71" s="57">
        <v>0.76335523599999999</v>
      </c>
      <c r="D71" s="57">
        <v>5.8443843000000002E-2</v>
      </c>
      <c r="E71" s="57">
        <v>24.6</v>
      </c>
    </row>
    <row r="72" spans="2:5" x14ac:dyDescent="0.25">
      <c r="B72" s="57" t="s">
        <v>225</v>
      </c>
      <c r="C72" s="57">
        <v>0.76139999999999997</v>
      </c>
      <c r="D72" s="57">
        <v>5.4879191000000001E-2</v>
      </c>
      <c r="E72" s="57">
        <v>9.5</v>
      </c>
    </row>
    <row r="73" spans="2:5" x14ac:dyDescent="0.25">
      <c r="B73" s="57" t="s">
        <v>225</v>
      </c>
      <c r="C73" s="57">
        <v>0.76103500800000001</v>
      </c>
      <c r="D73" s="57">
        <v>0.13743767300000001</v>
      </c>
      <c r="E73" s="57">
        <v>1.5</v>
      </c>
    </row>
    <row r="74" spans="2:5" x14ac:dyDescent="0.25">
      <c r="B74" s="57" t="s">
        <v>225</v>
      </c>
      <c r="C74" s="57">
        <v>0.76103500800000001</v>
      </c>
      <c r="D74" s="57">
        <v>8.2013806999999994E-2</v>
      </c>
      <c r="E74" s="57">
        <v>60</v>
      </c>
    </row>
    <row r="75" spans="2:5" x14ac:dyDescent="0.25">
      <c r="B75" s="57" t="s">
        <v>225</v>
      </c>
      <c r="C75" s="57">
        <v>0.75390000000000001</v>
      </c>
      <c r="D75" s="57">
        <v>5.1939982000000003E-2</v>
      </c>
      <c r="E75" s="57">
        <v>12</v>
      </c>
    </row>
    <row r="76" spans="2:5" x14ac:dyDescent="0.25">
      <c r="B76" s="57" t="s">
        <v>225</v>
      </c>
      <c r="C76" s="57">
        <v>0.75270000000000004</v>
      </c>
      <c r="D76" s="57">
        <v>7.6415631999999997E-2</v>
      </c>
      <c r="E76" s="57">
        <v>9.9</v>
      </c>
    </row>
    <row r="77" spans="2:5" x14ac:dyDescent="0.25">
      <c r="B77" s="57" t="s">
        <v>225</v>
      </c>
      <c r="C77" s="57">
        <v>0.75270000000000004</v>
      </c>
      <c r="D77" s="57">
        <v>7.4062410999999995E-2</v>
      </c>
      <c r="E77" s="57">
        <v>9.9</v>
      </c>
    </row>
    <row r="78" spans="2:5" x14ac:dyDescent="0.25">
      <c r="B78" s="57" t="s">
        <v>225</v>
      </c>
      <c r="C78" s="57">
        <v>0.75270000000000004</v>
      </c>
      <c r="D78" s="57">
        <v>7.2981826E-2</v>
      </c>
      <c r="E78" s="57">
        <v>9.9</v>
      </c>
    </row>
    <row r="79" spans="2:5" x14ac:dyDescent="0.25">
      <c r="B79" s="57" t="s">
        <v>225</v>
      </c>
      <c r="C79" s="57">
        <v>0.75270000000000004</v>
      </c>
      <c r="D79" s="57">
        <v>7.2028506000000006E-2</v>
      </c>
      <c r="E79" s="57">
        <v>9.9</v>
      </c>
    </row>
    <row r="80" spans="2:5" x14ac:dyDescent="0.25">
      <c r="B80" s="57" t="s">
        <v>225</v>
      </c>
      <c r="C80" s="57">
        <v>0.75091324199999998</v>
      </c>
      <c r="D80" s="57">
        <v>5.4513682000000001E-2</v>
      </c>
      <c r="E80" s="57">
        <v>2</v>
      </c>
    </row>
    <row r="81" spans="2:5" x14ac:dyDescent="0.25">
      <c r="B81" s="57" t="s">
        <v>225</v>
      </c>
      <c r="C81" s="57">
        <v>0.74200913199999996</v>
      </c>
      <c r="D81" s="57">
        <v>4.3882954000000002E-2</v>
      </c>
      <c r="E81" s="57">
        <v>50</v>
      </c>
    </row>
    <row r="82" spans="2:5" x14ac:dyDescent="0.25">
      <c r="B82" s="57" t="s">
        <v>225</v>
      </c>
      <c r="C82" s="57">
        <v>0.74200913199999996</v>
      </c>
      <c r="D82" s="57">
        <v>0.17479177300000001</v>
      </c>
      <c r="E82" s="57">
        <v>10</v>
      </c>
    </row>
    <row r="83" spans="2:5" x14ac:dyDescent="0.25">
      <c r="B83" s="57" t="s">
        <v>225</v>
      </c>
      <c r="C83" s="57">
        <v>0.74199999999999999</v>
      </c>
      <c r="D83" s="57">
        <v>4.4302102000000003E-2</v>
      </c>
      <c r="E83" s="57">
        <v>50</v>
      </c>
    </row>
    <row r="84" spans="2:5" x14ac:dyDescent="0.25">
      <c r="B84" s="57" t="s">
        <v>225</v>
      </c>
      <c r="C84" s="57">
        <v>0.74162861499999999</v>
      </c>
      <c r="D84" s="57">
        <v>4.9756702E-2</v>
      </c>
      <c r="E84" s="57">
        <v>1.2</v>
      </c>
    </row>
    <row r="85" spans="2:5" x14ac:dyDescent="0.25">
      <c r="B85" s="57" t="s">
        <v>225</v>
      </c>
      <c r="C85" s="57">
        <v>0.74</v>
      </c>
      <c r="D85" s="57">
        <v>0.13899103500000001</v>
      </c>
      <c r="E85" s="57">
        <v>5</v>
      </c>
    </row>
    <row r="86" spans="2:5" x14ac:dyDescent="0.25">
      <c r="B86" s="57" t="s">
        <v>225</v>
      </c>
      <c r="C86" s="57">
        <v>0.72860000000000003</v>
      </c>
      <c r="D86" s="57">
        <v>5.0419507000000002E-2</v>
      </c>
      <c r="E86" s="57">
        <v>10</v>
      </c>
    </row>
    <row r="87" spans="2:5" x14ac:dyDescent="0.25">
      <c r="B87" s="57" t="s">
        <v>225</v>
      </c>
      <c r="C87" s="57">
        <v>0.72</v>
      </c>
      <c r="D87" s="57">
        <v>9.9269483000000006E-2</v>
      </c>
      <c r="E87" s="57">
        <v>25</v>
      </c>
    </row>
    <row r="88" spans="2:5" x14ac:dyDescent="0.25">
      <c r="B88" s="57" t="s">
        <v>225</v>
      </c>
      <c r="C88" s="57">
        <v>0.72</v>
      </c>
      <c r="D88" s="57">
        <v>8.7469012999999998E-2</v>
      </c>
      <c r="E88" s="57">
        <v>6.4</v>
      </c>
    </row>
    <row r="89" spans="2:5" x14ac:dyDescent="0.25">
      <c r="B89" s="57" t="s">
        <v>225</v>
      </c>
      <c r="C89" s="57">
        <v>0.72</v>
      </c>
      <c r="D89" s="57">
        <v>3.2912232999999999E-2</v>
      </c>
      <c r="E89" s="57">
        <v>6</v>
      </c>
    </row>
    <row r="90" spans="2:5" x14ac:dyDescent="0.25">
      <c r="B90" s="57" t="s">
        <v>225</v>
      </c>
      <c r="C90" s="57">
        <v>0.7</v>
      </c>
      <c r="D90" s="57">
        <v>3.3659177999999998E-2</v>
      </c>
      <c r="E90" s="57">
        <v>3</v>
      </c>
    </row>
    <row r="91" spans="2:5" x14ac:dyDescent="0.25">
      <c r="B91" s="57" t="s">
        <v>225</v>
      </c>
      <c r="C91" s="57">
        <v>0.69079999999999997</v>
      </c>
      <c r="D91" s="57">
        <v>6.9349332999999999E-2</v>
      </c>
      <c r="E91" s="57">
        <v>4</v>
      </c>
    </row>
    <row r="92" spans="2:5" x14ac:dyDescent="0.25">
      <c r="B92" s="57" t="s">
        <v>225</v>
      </c>
      <c r="C92" s="57">
        <v>0.68739738900000003</v>
      </c>
      <c r="D92" s="57">
        <v>5.2736396999999997E-2</v>
      </c>
      <c r="E92" s="57">
        <v>35.6</v>
      </c>
    </row>
    <row r="93" spans="2:5" x14ac:dyDescent="0.25">
      <c r="B93" s="57" t="s">
        <v>225</v>
      </c>
      <c r="C93" s="57">
        <v>0.68493150700000005</v>
      </c>
      <c r="D93" s="57">
        <v>3.8398372E-2</v>
      </c>
      <c r="E93" s="57">
        <v>15</v>
      </c>
    </row>
    <row r="94" spans="2:5" x14ac:dyDescent="0.25">
      <c r="B94" s="57" t="s">
        <v>225</v>
      </c>
      <c r="C94" s="57">
        <v>0.66503850099999995</v>
      </c>
      <c r="D94" s="57">
        <v>5.1893150999999998E-2</v>
      </c>
      <c r="E94" s="57">
        <v>0.746</v>
      </c>
    </row>
    <row r="95" spans="2:5" x14ac:dyDescent="0.25">
      <c r="B95" s="57" t="s">
        <v>225</v>
      </c>
      <c r="C95" s="57">
        <v>0.66</v>
      </c>
      <c r="D95" s="57">
        <v>0.15226721400000001</v>
      </c>
      <c r="E95" s="57">
        <v>30</v>
      </c>
    </row>
    <row r="96" spans="2:5" x14ac:dyDescent="0.25">
      <c r="B96" s="57" t="s">
        <v>225</v>
      </c>
      <c r="C96" s="57">
        <v>0.66</v>
      </c>
      <c r="D96" s="57">
        <v>0.11214043999999999</v>
      </c>
      <c r="E96" s="57">
        <v>36</v>
      </c>
    </row>
    <row r="97" spans="2:5" x14ac:dyDescent="0.25">
      <c r="B97" s="57" t="s">
        <v>225</v>
      </c>
      <c r="C97" s="57">
        <v>0.66</v>
      </c>
      <c r="D97" s="57">
        <v>0.110619999</v>
      </c>
      <c r="E97" s="57">
        <v>41.5</v>
      </c>
    </row>
    <row r="98" spans="2:5" x14ac:dyDescent="0.25">
      <c r="B98" s="57" t="s">
        <v>225</v>
      </c>
      <c r="C98" s="57">
        <v>0.64829999999999999</v>
      </c>
      <c r="D98" s="57">
        <v>5.0260765999999998E-2</v>
      </c>
      <c r="E98" s="57">
        <v>30</v>
      </c>
    </row>
    <row r="99" spans="2:5" x14ac:dyDescent="0.25">
      <c r="B99" s="57" t="s">
        <v>225</v>
      </c>
      <c r="C99" s="57">
        <v>0.64296993899999999</v>
      </c>
      <c r="D99" s="57">
        <v>5.4970302999999998E-2</v>
      </c>
      <c r="E99" s="57">
        <v>24</v>
      </c>
    </row>
    <row r="100" spans="2:5" x14ac:dyDescent="0.25">
      <c r="B100" s="57" t="s">
        <v>225</v>
      </c>
      <c r="C100" s="57">
        <v>0.60273972600000003</v>
      </c>
      <c r="D100" s="57">
        <v>3.9518190000000002E-2</v>
      </c>
      <c r="E100" s="57">
        <v>25</v>
      </c>
    </row>
    <row r="101" spans="2:5" x14ac:dyDescent="0.25">
      <c r="B101" s="57" t="s">
        <v>225</v>
      </c>
      <c r="C101" s="57">
        <v>0.60270000000000001</v>
      </c>
      <c r="D101" s="57">
        <v>4.4312655999999999E-2</v>
      </c>
      <c r="E101" s="57">
        <v>24</v>
      </c>
    </row>
    <row r="102" spans="2:5" x14ac:dyDescent="0.25">
      <c r="B102" s="57" t="s">
        <v>225</v>
      </c>
      <c r="C102" s="57">
        <v>0.60270000000000001</v>
      </c>
      <c r="D102" s="57">
        <v>4.2705332999999998E-2</v>
      </c>
      <c r="E102" s="57">
        <v>60</v>
      </c>
    </row>
    <row r="103" spans="2:5" x14ac:dyDescent="0.25">
      <c r="B103" s="57" t="s">
        <v>225</v>
      </c>
      <c r="C103" s="57">
        <v>0.6</v>
      </c>
      <c r="D103" s="57">
        <v>3.9747526999999998E-2</v>
      </c>
      <c r="E103" s="57">
        <v>13.2</v>
      </c>
    </row>
    <row r="104" spans="2:5" x14ac:dyDescent="0.25">
      <c r="B104" s="57" t="s">
        <v>225</v>
      </c>
      <c r="C104" s="57">
        <v>0.56999999999999995</v>
      </c>
      <c r="D104" s="57">
        <v>8.9145208000000004E-2</v>
      </c>
      <c r="E104" s="57">
        <v>125</v>
      </c>
    </row>
    <row r="105" spans="2:5" x14ac:dyDescent="0.25">
      <c r="B105" s="57" t="s">
        <v>225</v>
      </c>
      <c r="C105" s="57">
        <v>0.56999999999999995</v>
      </c>
      <c r="D105" s="57">
        <v>3.5035556000000002E-2</v>
      </c>
      <c r="E105" s="57">
        <v>105</v>
      </c>
    </row>
    <row r="106" spans="2:5" x14ac:dyDescent="0.25">
      <c r="B106" s="57" t="s">
        <v>225</v>
      </c>
      <c r="C106" s="57">
        <v>0.56810000000000005</v>
      </c>
      <c r="D106" s="57">
        <v>6.1501363000000003E-2</v>
      </c>
      <c r="E106" s="57">
        <v>12</v>
      </c>
    </row>
    <row r="107" spans="2:5" x14ac:dyDescent="0.25">
      <c r="B107" s="57" t="s">
        <v>225</v>
      </c>
      <c r="C107" s="57">
        <v>0.54790000000000005</v>
      </c>
      <c r="D107" s="57">
        <v>0.14428776600000001</v>
      </c>
      <c r="E107" s="57">
        <v>3</v>
      </c>
    </row>
    <row r="108" spans="2:5" x14ac:dyDescent="0.25">
      <c r="B108" s="57" t="s">
        <v>225</v>
      </c>
      <c r="C108" s="57">
        <v>0.52359999999999995</v>
      </c>
      <c r="D108" s="57">
        <v>5.2550474E-2</v>
      </c>
      <c r="E108" s="57">
        <v>22.5</v>
      </c>
    </row>
    <row r="109" spans="2:5" x14ac:dyDescent="0.25">
      <c r="B109" s="57" t="s">
        <v>225</v>
      </c>
      <c r="C109" s="57">
        <v>0.52321156800000002</v>
      </c>
      <c r="D109" s="57">
        <v>0.15809234699999999</v>
      </c>
      <c r="E109" s="57">
        <v>24</v>
      </c>
    </row>
    <row r="110" spans="2:5" x14ac:dyDescent="0.25">
      <c r="B110" s="57" t="s">
        <v>225</v>
      </c>
      <c r="C110" s="57">
        <v>0.50609999999999999</v>
      </c>
      <c r="D110" s="57">
        <v>5.6681402999999998E-2</v>
      </c>
      <c r="E110" s="57">
        <v>30</v>
      </c>
    </row>
    <row r="111" spans="2:5" x14ac:dyDescent="0.25">
      <c r="B111" s="57" t="s">
        <v>225</v>
      </c>
      <c r="C111" s="57">
        <v>0.47039999999999998</v>
      </c>
      <c r="D111" s="57">
        <v>6.1391754999999999E-2</v>
      </c>
      <c r="E111" s="57">
        <v>12</v>
      </c>
    </row>
    <row r="112" spans="2:5" x14ac:dyDescent="0.25">
      <c r="B112" s="57" t="s">
        <v>225</v>
      </c>
      <c r="C112" s="57">
        <v>0.40223672900000002</v>
      </c>
      <c r="D112" s="57">
        <v>4.1884618999999998E-2</v>
      </c>
      <c r="E112" s="57">
        <v>6.4</v>
      </c>
    </row>
    <row r="113" spans="2:5" x14ac:dyDescent="0.25">
      <c r="B113" s="57" t="s">
        <v>225</v>
      </c>
      <c r="C113" s="57">
        <v>0.18264840199999999</v>
      </c>
      <c r="D113" s="57">
        <v>0.189813231</v>
      </c>
      <c r="E113" s="57">
        <v>100</v>
      </c>
    </row>
    <row r="114" spans="2:5" x14ac:dyDescent="0.25">
      <c r="B114" s="57" t="s">
        <v>226</v>
      </c>
      <c r="C114" s="57">
        <v>0.98</v>
      </c>
      <c r="D114" s="57">
        <v>0.13294732300000001</v>
      </c>
      <c r="E114" s="57">
        <v>0.13</v>
      </c>
    </row>
    <row r="115" spans="2:5" x14ac:dyDescent="0.25">
      <c r="B115" s="57" t="s">
        <v>226</v>
      </c>
      <c r="C115" s="57">
        <v>0.98</v>
      </c>
      <c r="D115" s="57">
        <v>9.3700787999999993E-2</v>
      </c>
      <c r="E115" s="57">
        <v>2.0099999999999998</v>
      </c>
    </row>
    <row r="116" spans="2:5" x14ac:dyDescent="0.25">
      <c r="B116" s="57" t="s">
        <v>226</v>
      </c>
      <c r="C116" s="57">
        <v>0.96</v>
      </c>
      <c r="D116" s="57">
        <v>8.5343788000000004E-2</v>
      </c>
      <c r="E116" s="57">
        <v>5</v>
      </c>
    </row>
    <row r="117" spans="2:5" x14ac:dyDescent="0.25">
      <c r="B117" s="57" t="s">
        <v>226</v>
      </c>
      <c r="C117" s="57">
        <v>0.93</v>
      </c>
      <c r="D117" s="57">
        <v>0.234885963</v>
      </c>
      <c r="E117" s="57">
        <v>6.7</v>
      </c>
    </row>
    <row r="118" spans="2:5" x14ac:dyDescent="0.25">
      <c r="B118" s="57" t="s">
        <v>226</v>
      </c>
      <c r="C118" s="57">
        <v>0.92872068699999999</v>
      </c>
      <c r="D118" s="57">
        <v>5.2439979999999997E-2</v>
      </c>
      <c r="E118" s="57">
        <v>295</v>
      </c>
    </row>
    <row r="119" spans="2:5" x14ac:dyDescent="0.25">
      <c r="B119" s="57" t="s">
        <v>226</v>
      </c>
      <c r="C119" s="57">
        <v>0.88</v>
      </c>
      <c r="D119" s="57">
        <v>9.3649048999999998E-2</v>
      </c>
      <c r="E119" s="57">
        <v>20</v>
      </c>
    </row>
    <row r="120" spans="2:5" x14ac:dyDescent="0.25">
      <c r="B120" s="57" t="s">
        <v>226</v>
      </c>
      <c r="C120" s="57">
        <v>0.88</v>
      </c>
      <c r="D120" s="57">
        <v>4.7634729000000001E-2</v>
      </c>
      <c r="E120" s="57">
        <v>200</v>
      </c>
    </row>
    <row r="121" spans="2:5" x14ac:dyDescent="0.25">
      <c r="B121" s="57" t="s">
        <v>226</v>
      </c>
      <c r="C121" s="57">
        <v>0.87811731599999998</v>
      </c>
      <c r="D121" s="57">
        <v>0.13303625999999999</v>
      </c>
      <c r="E121" s="57">
        <v>13</v>
      </c>
    </row>
    <row r="122" spans="2:5" x14ac:dyDescent="0.25">
      <c r="B122" s="57" t="s">
        <v>226</v>
      </c>
      <c r="C122" s="57">
        <v>0.86599999999999999</v>
      </c>
      <c r="D122" s="57">
        <v>9.4052253000000002E-2</v>
      </c>
      <c r="E122" s="57">
        <v>49.5</v>
      </c>
    </row>
    <row r="123" spans="2:5" x14ac:dyDescent="0.25">
      <c r="B123" s="57" t="s">
        <v>226</v>
      </c>
      <c r="C123" s="57">
        <v>0.66</v>
      </c>
      <c r="D123" s="57">
        <v>3.9992222000000001E-2</v>
      </c>
      <c r="E123" s="57">
        <v>211</v>
      </c>
    </row>
    <row r="124" spans="2:5" x14ac:dyDescent="0.25">
      <c r="B124" s="57" t="s">
        <v>226</v>
      </c>
      <c r="C124" s="57">
        <v>0.65</v>
      </c>
      <c r="D124" s="57">
        <v>0.118979719</v>
      </c>
      <c r="E124" s="57">
        <v>35</v>
      </c>
    </row>
    <row r="125" spans="2:5" x14ac:dyDescent="0.25">
      <c r="B125" s="57" t="s">
        <v>227</v>
      </c>
      <c r="C125" s="57">
        <v>0.78</v>
      </c>
      <c r="D125" s="57">
        <v>0.129866069</v>
      </c>
      <c r="E125" s="57">
        <v>1</v>
      </c>
    </row>
    <row r="126" spans="2:5" x14ac:dyDescent="0.25">
      <c r="B126" s="57" t="s">
        <v>228</v>
      </c>
      <c r="C126" s="57">
        <v>0.93</v>
      </c>
      <c r="D126" s="57">
        <v>0.15857732699999999</v>
      </c>
      <c r="E126" s="57">
        <v>5.6</v>
      </c>
    </row>
    <row r="127" spans="2:5" x14ac:dyDescent="0.25">
      <c r="B127" s="57" t="s">
        <v>229</v>
      </c>
      <c r="C127" s="57">
        <v>1</v>
      </c>
      <c r="D127" s="57">
        <v>7.3928282999999997E-2</v>
      </c>
      <c r="E127" s="57">
        <v>0.5</v>
      </c>
    </row>
    <row r="128" spans="2:5" x14ac:dyDescent="0.25">
      <c r="B128" s="57" t="s">
        <v>229</v>
      </c>
      <c r="C128" s="57">
        <v>0.90468036500000004</v>
      </c>
      <c r="D128" s="57">
        <v>5.6345689999999997E-2</v>
      </c>
      <c r="E128" s="57">
        <v>16</v>
      </c>
    </row>
    <row r="129" spans="2:5" x14ac:dyDescent="0.25">
      <c r="B129" s="57" t="s">
        <v>229</v>
      </c>
      <c r="C129" s="57">
        <v>0.90410958900000005</v>
      </c>
      <c r="D129" s="57">
        <v>0.124381802</v>
      </c>
      <c r="E129" s="57">
        <v>3</v>
      </c>
    </row>
    <row r="130" spans="2:5" x14ac:dyDescent="0.25">
      <c r="B130" s="57" t="s">
        <v>229</v>
      </c>
      <c r="C130" s="57">
        <v>0.90410958900000005</v>
      </c>
      <c r="D130" s="57">
        <v>3.8107835E-2</v>
      </c>
      <c r="E130" s="57">
        <v>452.58</v>
      </c>
    </row>
    <row r="131" spans="2:5" x14ac:dyDescent="0.25">
      <c r="B131" s="57" t="s">
        <v>229</v>
      </c>
      <c r="C131" s="57">
        <v>0.90410000000000001</v>
      </c>
      <c r="D131" s="57">
        <v>4.9709461000000003E-2</v>
      </c>
      <c r="E131" s="57">
        <v>7.5</v>
      </c>
    </row>
    <row r="132" spans="2:5" x14ac:dyDescent="0.25">
      <c r="B132" s="57" t="s">
        <v>229</v>
      </c>
      <c r="C132" s="57">
        <v>0.90410000000000001</v>
      </c>
      <c r="D132" s="57">
        <v>4.1858087000000002E-2</v>
      </c>
      <c r="E132" s="57">
        <v>0.8</v>
      </c>
    </row>
    <row r="133" spans="2:5" x14ac:dyDescent="0.25">
      <c r="B133" s="57" t="s">
        <v>229</v>
      </c>
      <c r="C133" s="57">
        <v>0.90410000000000001</v>
      </c>
      <c r="D133" s="57">
        <v>3.6608686000000001E-2</v>
      </c>
      <c r="E133" s="57">
        <v>1</v>
      </c>
    </row>
    <row r="134" spans="2:5" x14ac:dyDescent="0.25">
      <c r="B134" s="57" t="s">
        <v>229</v>
      </c>
      <c r="C134" s="57">
        <v>0.90410000000000001</v>
      </c>
      <c r="D134" s="57">
        <v>3.1981490000000001E-2</v>
      </c>
      <c r="E134" s="57">
        <v>8</v>
      </c>
    </row>
    <row r="135" spans="2:5" x14ac:dyDescent="0.25">
      <c r="B135" s="57" t="s">
        <v>229</v>
      </c>
      <c r="C135" s="57">
        <v>0.90369999999999995</v>
      </c>
      <c r="D135" s="57">
        <v>4.4633452999999997E-2</v>
      </c>
      <c r="E135" s="57">
        <v>4</v>
      </c>
    </row>
    <row r="136" spans="2:5" x14ac:dyDescent="0.25">
      <c r="B136" s="57" t="s">
        <v>229</v>
      </c>
      <c r="C136" s="57">
        <v>0.9</v>
      </c>
      <c r="D136" s="57">
        <v>6.7364898000000006E-2</v>
      </c>
      <c r="E136" s="57">
        <v>8.91</v>
      </c>
    </row>
    <row r="137" spans="2:5" x14ac:dyDescent="0.25">
      <c r="B137" s="57" t="s">
        <v>229</v>
      </c>
      <c r="C137" s="57">
        <v>0.88600000000000001</v>
      </c>
      <c r="D137" s="57">
        <v>5.5324783000000002E-2</v>
      </c>
      <c r="E137" s="57">
        <v>6.7</v>
      </c>
    </row>
    <row r="138" spans="2:5" x14ac:dyDescent="0.25">
      <c r="B138" s="57" t="s">
        <v>229</v>
      </c>
      <c r="C138" s="57">
        <v>0.88149999999999995</v>
      </c>
      <c r="D138" s="57">
        <v>5.3286775000000002E-2</v>
      </c>
      <c r="E138" s="57">
        <v>2</v>
      </c>
    </row>
    <row r="139" spans="2:5" x14ac:dyDescent="0.25">
      <c r="B139" s="57" t="s">
        <v>229</v>
      </c>
      <c r="C139" s="57">
        <v>0.86301369900000002</v>
      </c>
      <c r="D139" s="57">
        <v>3.9630904000000002E-2</v>
      </c>
      <c r="E139" s="57">
        <v>6</v>
      </c>
    </row>
    <row r="140" spans="2:5" x14ac:dyDescent="0.25">
      <c r="B140" s="57" t="s">
        <v>229</v>
      </c>
      <c r="C140" s="57">
        <v>0.84450000000000003</v>
      </c>
      <c r="D140" s="57">
        <v>4.0958183000000002E-2</v>
      </c>
      <c r="E140" s="57">
        <v>7.5</v>
      </c>
    </row>
    <row r="141" spans="2:5" x14ac:dyDescent="0.25">
      <c r="B141" s="57" t="s">
        <v>229</v>
      </c>
      <c r="C141" s="57">
        <v>0.83333333300000001</v>
      </c>
      <c r="D141" s="57">
        <v>4.5387114999999999E-2</v>
      </c>
      <c r="E141" s="57">
        <v>20</v>
      </c>
    </row>
    <row r="142" spans="2:5" x14ac:dyDescent="0.25">
      <c r="B142" s="57" t="s">
        <v>229</v>
      </c>
      <c r="C142" s="57">
        <v>0.82640000000000002</v>
      </c>
      <c r="D142" s="57">
        <v>4.1118861999999999E-2</v>
      </c>
      <c r="E142" s="57">
        <v>12</v>
      </c>
    </row>
    <row r="143" spans="2:5" x14ac:dyDescent="0.25">
      <c r="B143" s="57" t="s">
        <v>229</v>
      </c>
      <c r="C143" s="57">
        <v>0.82599999999999996</v>
      </c>
      <c r="D143" s="57">
        <v>4.8197663000000002E-2</v>
      </c>
      <c r="E143" s="57">
        <v>3</v>
      </c>
    </row>
    <row r="144" spans="2:5" x14ac:dyDescent="0.25">
      <c r="B144" s="57" t="s">
        <v>229</v>
      </c>
      <c r="C144" s="57">
        <v>0.82189999999999996</v>
      </c>
      <c r="D144" s="57">
        <v>4.3859871000000002E-2</v>
      </c>
      <c r="E144" s="57">
        <v>3</v>
      </c>
    </row>
    <row r="145" spans="2:5" x14ac:dyDescent="0.25">
      <c r="B145" s="57" t="s">
        <v>229</v>
      </c>
      <c r="C145" s="57">
        <v>0.82</v>
      </c>
      <c r="D145" s="57">
        <v>8.3679065999999996E-2</v>
      </c>
      <c r="E145" s="57">
        <v>502.61</v>
      </c>
    </row>
    <row r="146" spans="2:5" x14ac:dyDescent="0.25">
      <c r="B146" s="57" t="s">
        <v>229</v>
      </c>
      <c r="C146" s="57">
        <v>0.81950000000000001</v>
      </c>
      <c r="D146" s="57">
        <v>6.0109066000000003E-2</v>
      </c>
      <c r="E146" s="57">
        <v>19.2</v>
      </c>
    </row>
    <row r="147" spans="2:5" x14ac:dyDescent="0.25">
      <c r="B147" s="57" t="s">
        <v>229</v>
      </c>
      <c r="C147" s="57">
        <v>0.81369999999999998</v>
      </c>
      <c r="D147" s="57">
        <v>6.2002812999999997E-2</v>
      </c>
      <c r="E147" s="57">
        <v>5</v>
      </c>
    </row>
    <row r="148" spans="2:5" x14ac:dyDescent="0.25">
      <c r="B148" s="57" t="s">
        <v>229</v>
      </c>
      <c r="C148" s="57">
        <v>0.81369999999999998</v>
      </c>
      <c r="D148" s="57">
        <v>4.7428209999999998E-2</v>
      </c>
      <c r="E148" s="57">
        <v>10</v>
      </c>
    </row>
    <row r="149" spans="2:5" x14ac:dyDescent="0.25">
      <c r="B149" s="57" t="s">
        <v>229</v>
      </c>
      <c r="C149" s="57">
        <v>0.81279999999999997</v>
      </c>
      <c r="D149" s="57">
        <v>4.3654882999999998E-2</v>
      </c>
      <c r="E149" s="57">
        <v>7.5</v>
      </c>
    </row>
    <row r="150" spans="2:5" x14ac:dyDescent="0.25">
      <c r="B150" s="57" t="s">
        <v>229</v>
      </c>
      <c r="C150" s="57">
        <v>0.81179999999999997</v>
      </c>
      <c r="D150" s="57">
        <v>6.1126232000000003E-2</v>
      </c>
      <c r="E150" s="57">
        <v>9.9</v>
      </c>
    </row>
    <row r="151" spans="2:5" x14ac:dyDescent="0.25">
      <c r="B151" s="57" t="s">
        <v>229</v>
      </c>
      <c r="C151" s="57">
        <v>0.809994926</v>
      </c>
      <c r="D151" s="57">
        <v>6.6011380999999994E-2</v>
      </c>
      <c r="E151" s="57">
        <v>9.9</v>
      </c>
    </row>
    <row r="152" spans="2:5" x14ac:dyDescent="0.25">
      <c r="B152" s="57" t="s">
        <v>229</v>
      </c>
      <c r="C152" s="57">
        <v>0.8</v>
      </c>
      <c r="D152" s="57">
        <v>9.1249971999999999E-2</v>
      </c>
      <c r="E152" s="57">
        <v>1</v>
      </c>
    </row>
    <row r="153" spans="2:5" x14ac:dyDescent="0.25">
      <c r="B153" s="57" t="s">
        <v>229</v>
      </c>
      <c r="C153" s="57">
        <v>0.8</v>
      </c>
      <c r="D153" s="57">
        <v>4.4854862000000002E-2</v>
      </c>
      <c r="E153" s="57">
        <v>10</v>
      </c>
    </row>
    <row r="154" spans="2:5" x14ac:dyDescent="0.25">
      <c r="B154" s="57" t="s">
        <v>229</v>
      </c>
      <c r="C154" s="57">
        <v>0.8</v>
      </c>
      <c r="D154" s="57">
        <v>3.8513268000000003E-2</v>
      </c>
      <c r="E154" s="57">
        <v>15</v>
      </c>
    </row>
    <row r="155" spans="2:5" x14ac:dyDescent="0.25">
      <c r="B155" s="57" t="s">
        <v>229</v>
      </c>
      <c r="C155" s="57">
        <v>0.78297872300000004</v>
      </c>
      <c r="D155" s="57">
        <v>6.3816685999999997E-2</v>
      </c>
      <c r="E155" s="57">
        <v>9.4</v>
      </c>
    </row>
    <row r="156" spans="2:5" x14ac:dyDescent="0.25">
      <c r="B156" s="57" t="s">
        <v>229</v>
      </c>
      <c r="C156" s="57">
        <v>0.77259999999999995</v>
      </c>
      <c r="D156" s="57">
        <v>5.3639737999999999E-2</v>
      </c>
      <c r="E156" s="57">
        <v>3.5</v>
      </c>
    </row>
    <row r="157" spans="2:5" x14ac:dyDescent="0.25">
      <c r="B157" s="57" t="s">
        <v>229</v>
      </c>
      <c r="C157" s="57">
        <v>0.76325314600000005</v>
      </c>
      <c r="D157" s="57">
        <v>6.8302930999999997E-2</v>
      </c>
      <c r="E157" s="57">
        <v>36.9</v>
      </c>
    </row>
    <row r="158" spans="2:5" x14ac:dyDescent="0.25">
      <c r="B158" s="57" t="s">
        <v>229</v>
      </c>
      <c r="C158" s="57">
        <v>0.76090000000000002</v>
      </c>
      <c r="D158" s="57">
        <v>5.1316333999999998E-2</v>
      </c>
      <c r="E158" s="57">
        <v>3.5</v>
      </c>
    </row>
    <row r="159" spans="2:5" x14ac:dyDescent="0.25">
      <c r="B159" s="57" t="s">
        <v>229</v>
      </c>
      <c r="C159" s="57">
        <v>0.75839999999999996</v>
      </c>
      <c r="D159" s="57">
        <v>6.5607426999999996E-2</v>
      </c>
      <c r="E159" s="57">
        <v>20</v>
      </c>
    </row>
    <row r="160" spans="2:5" x14ac:dyDescent="0.25">
      <c r="B160" s="57" t="s">
        <v>229</v>
      </c>
      <c r="C160" s="57">
        <v>0.73240000000000005</v>
      </c>
      <c r="D160" s="57">
        <v>4.9337421999999999E-2</v>
      </c>
      <c r="E160" s="57">
        <v>2.5</v>
      </c>
    </row>
    <row r="161" spans="2:5" x14ac:dyDescent="0.25">
      <c r="B161" s="57" t="s">
        <v>229</v>
      </c>
      <c r="C161" s="57">
        <v>0.73229999999999995</v>
      </c>
      <c r="D161" s="57">
        <v>4.3108634E-2</v>
      </c>
      <c r="E161" s="57">
        <v>8</v>
      </c>
    </row>
    <row r="162" spans="2:5" x14ac:dyDescent="0.25">
      <c r="B162" s="57" t="s">
        <v>229</v>
      </c>
      <c r="C162" s="57">
        <v>0.73060000000000003</v>
      </c>
      <c r="D162" s="57">
        <v>6.2278000999999999E-2</v>
      </c>
      <c r="E162" s="57">
        <v>9.9</v>
      </c>
    </row>
    <row r="163" spans="2:5" x14ac:dyDescent="0.25">
      <c r="B163" s="57" t="s">
        <v>229</v>
      </c>
      <c r="C163" s="57">
        <v>0.73060000000000003</v>
      </c>
      <c r="D163" s="57">
        <v>5.9732018999999997E-2</v>
      </c>
      <c r="E163" s="57">
        <v>19.8</v>
      </c>
    </row>
    <row r="164" spans="2:5" x14ac:dyDescent="0.25">
      <c r="B164" s="57" t="s">
        <v>229</v>
      </c>
      <c r="C164" s="57">
        <v>0.73060000000000003</v>
      </c>
      <c r="D164" s="57">
        <v>4.3429154999999997E-2</v>
      </c>
      <c r="E164" s="57">
        <v>1.25</v>
      </c>
    </row>
    <row r="165" spans="2:5" x14ac:dyDescent="0.25">
      <c r="B165" s="57" t="s">
        <v>229</v>
      </c>
      <c r="C165" s="57">
        <v>0.72330000000000005</v>
      </c>
      <c r="D165" s="57">
        <v>5.2142560999999997E-2</v>
      </c>
      <c r="E165" s="57">
        <v>9</v>
      </c>
    </row>
    <row r="166" spans="2:5" x14ac:dyDescent="0.25">
      <c r="B166" s="57" t="s">
        <v>229</v>
      </c>
      <c r="C166" s="57">
        <v>0.72328767100000002</v>
      </c>
      <c r="D166" s="57">
        <v>4.4044792999999999E-2</v>
      </c>
      <c r="E166" s="57">
        <v>7.5</v>
      </c>
    </row>
    <row r="167" spans="2:5" x14ac:dyDescent="0.25">
      <c r="B167" s="57" t="s">
        <v>229</v>
      </c>
      <c r="C167" s="57">
        <v>0.72328767100000002</v>
      </c>
      <c r="D167" s="57">
        <v>4.2059926999999997E-2</v>
      </c>
      <c r="E167" s="57">
        <v>20</v>
      </c>
    </row>
    <row r="168" spans="2:5" x14ac:dyDescent="0.25">
      <c r="B168" s="57" t="s">
        <v>229</v>
      </c>
      <c r="C168" s="57">
        <v>0.72327729299999999</v>
      </c>
      <c r="D168" s="57">
        <v>4.7319308999999997E-2</v>
      </c>
      <c r="E168" s="57">
        <v>2.2000000000000002</v>
      </c>
    </row>
    <row r="169" spans="2:5" x14ac:dyDescent="0.25">
      <c r="B169" s="57" t="s">
        <v>229</v>
      </c>
      <c r="C169" s="57">
        <v>0.72270000000000001</v>
      </c>
      <c r="D169" s="57">
        <v>4.1427872999999997E-2</v>
      </c>
      <c r="E169" s="57">
        <v>10</v>
      </c>
    </row>
    <row r="170" spans="2:5" x14ac:dyDescent="0.25">
      <c r="B170" s="57" t="s">
        <v>229</v>
      </c>
      <c r="C170" s="57">
        <v>0.72</v>
      </c>
      <c r="D170" s="57">
        <v>4.0454545000000001E-2</v>
      </c>
      <c r="E170" s="57">
        <v>4.5</v>
      </c>
    </row>
    <row r="171" spans="2:5" x14ac:dyDescent="0.25">
      <c r="B171" s="57" t="s">
        <v>229</v>
      </c>
      <c r="C171" s="57">
        <v>0.71609999999999996</v>
      </c>
      <c r="D171" s="57">
        <v>4.4215152000000001E-2</v>
      </c>
      <c r="E171" s="57">
        <v>9.99</v>
      </c>
    </row>
    <row r="172" spans="2:5" x14ac:dyDescent="0.25">
      <c r="B172" s="57" t="s">
        <v>229</v>
      </c>
      <c r="C172" s="57">
        <v>0.71199999999999997</v>
      </c>
      <c r="D172" s="57">
        <v>5.2836209000000002E-2</v>
      </c>
      <c r="E172" s="57">
        <v>4.8</v>
      </c>
    </row>
    <row r="173" spans="2:5" x14ac:dyDescent="0.25">
      <c r="B173" s="57" t="s">
        <v>229</v>
      </c>
      <c r="C173" s="57">
        <v>0.70001585099999997</v>
      </c>
      <c r="D173" s="57">
        <v>4.4822457000000003E-2</v>
      </c>
      <c r="E173" s="57">
        <v>8.93</v>
      </c>
    </row>
    <row r="174" spans="2:5" x14ac:dyDescent="0.25">
      <c r="B174" s="57" t="s">
        <v>229</v>
      </c>
      <c r="C174" s="57">
        <v>0.7</v>
      </c>
      <c r="D174" s="57">
        <v>5.4842754000000001E-2</v>
      </c>
      <c r="E174" s="57">
        <v>3</v>
      </c>
    </row>
    <row r="175" spans="2:5" x14ac:dyDescent="0.25">
      <c r="B175" s="57" t="s">
        <v>229</v>
      </c>
      <c r="C175" s="57">
        <v>0.7</v>
      </c>
      <c r="D175" s="57">
        <v>5.2055224999999997E-2</v>
      </c>
      <c r="E175" s="57">
        <v>6</v>
      </c>
    </row>
    <row r="176" spans="2:5" x14ac:dyDescent="0.25">
      <c r="B176" s="57" t="s">
        <v>229</v>
      </c>
      <c r="C176" s="57">
        <v>0.7</v>
      </c>
      <c r="D176" s="57">
        <v>5.0817053000000001E-2</v>
      </c>
      <c r="E176" s="57">
        <v>10</v>
      </c>
    </row>
    <row r="177" spans="2:5" x14ac:dyDescent="0.25">
      <c r="B177" s="57" t="s">
        <v>229</v>
      </c>
      <c r="C177" s="57">
        <v>0.7</v>
      </c>
      <c r="D177" s="57">
        <v>5.0277611E-2</v>
      </c>
      <c r="E177" s="57">
        <v>3</v>
      </c>
    </row>
    <row r="178" spans="2:5" x14ac:dyDescent="0.25">
      <c r="B178" s="57" t="s">
        <v>229</v>
      </c>
      <c r="C178" s="57">
        <v>0.7</v>
      </c>
      <c r="D178" s="57">
        <v>5.0232135999999997E-2</v>
      </c>
      <c r="E178" s="57">
        <v>1.95</v>
      </c>
    </row>
    <row r="179" spans="2:5" x14ac:dyDescent="0.25">
      <c r="B179" s="57" t="s">
        <v>229</v>
      </c>
      <c r="C179" s="57">
        <v>0.7</v>
      </c>
      <c r="D179" s="57">
        <v>4.4744672999999999E-2</v>
      </c>
      <c r="E179" s="57">
        <v>7.7</v>
      </c>
    </row>
    <row r="180" spans="2:5" x14ac:dyDescent="0.25">
      <c r="B180" s="57" t="s">
        <v>229</v>
      </c>
      <c r="C180" s="57">
        <v>0.7</v>
      </c>
      <c r="D180" s="57">
        <v>4.2464899E-2</v>
      </c>
      <c r="E180" s="57">
        <v>8.5</v>
      </c>
    </row>
    <row r="181" spans="2:5" x14ac:dyDescent="0.25">
      <c r="B181" s="57" t="s">
        <v>229</v>
      </c>
      <c r="C181" s="57">
        <v>0.7</v>
      </c>
      <c r="D181" s="57">
        <v>3.9759718999999999E-2</v>
      </c>
      <c r="E181" s="57">
        <v>3</v>
      </c>
    </row>
    <row r="182" spans="2:5" x14ac:dyDescent="0.25">
      <c r="B182" s="57" t="s">
        <v>229</v>
      </c>
      <c r="C182" s="57">
        <v>0.7</v>
      </c>
      <c r="D182" s="57">
        <v>3.3910550999999997E-2</v>
      </c>
      <c r="E182" s="57">
        <v>6.5</v>
      </c>
    </row>
    <row r="183" spans="2:5" x14ac:dyDescent="0.25">
      <c r="B183" s="57" t="s">
        <v>229</v>
      </c>
      <c r="C183" s="57">
        <v>0.69353824200000003</v>
      </c>
      <c r="D183" s="57">
        <v>4.5619392000000002E-2</v>
      </c>
      <c r="E183" s="57">
        <v>4</v>
      </c>
    </row>
    <row r="184" spans="2:5" x14ac:dyDescent="0.25">
      <c r="B184" s="57" t="s">
        <v>229</v>
      </c>
      <c r="C184" s="57">
        <v>0.69159999999999999</v>
      </c>
      <c r="D184" s="57">
        <v>4.1059933E-2</v>
      </c>
      <c r="E184" s="57">
        <v>12</v>
      </c>
    </row>
    <row r="185" spans="2:5" x14ac:dyDescent="0.25">
      <c r="B185" s="57" t="s">
        <v>229</v>
      </c>
      <c r="C185" s="57">
        <v>0.69020000000000004</v>
      </c>
      <c r="D185" s="57">
        <v>5.6719617999999999E-2</v>
      </c>
      <c r="E185" s="57">
        <v>0.98</v>
      </c>
    </row>
    <row r="186" spans="2:5" x14ac:dyDescent="0.25">
      <c r="B186" s="57" t="s">
        <v>229</v>
      </c>
      <c r="C186" s="57">
        <v>0.68010000000000004</v>
      </c>
      <c r="D186" s="57">
        <v>4.6866035E-2</v>
      </c>
      <c r="E186" s="57">
        <v>10</v>
      </c>
    </row>
    <row r="187" spans="2:5" x14ac:dyDescent="0.25">
      <c r="B187" s="57" t="s">
        <v>229</v>
      </c>
      <c r="C187" s="57">
        <v>0.67810000000000004</v>
      </c>
      <c r="D187" s="57">
        <v>6.7089016000000001E-2</v>
      </c>
      <c r="E187" s="57">
        <v>9.9</v>
      </c>
    </row>
    <row r="188" spans="2:5" x14ac:dyDescent="0.25">
      <c r="B188" s="57" t="s">
        <v>229</v>
      </c>
      <c r="C188" s="57">
        <v>0.67810000000000004</v>
      </c>
      <c r="D188" s="57">
        <v>4.6701487E-2</v>
      </c>
      <c r="E188" s="57">
        <v>9</v>
      </c>
    </row>
    <row r="189" spans="2:5" x14ac:dyDescent="0.25">
      <c r="B189" s="57" t="s">
        <v>229</v>
      </c>
      <c r="C189" s="57">
        <v>0.67810000000000004</v>
      </c>
      <c r="D189" s="57">
        <v>4.0923571999999998E-2</v>
      </c>
      <c r="E189" s="57">
        <v>14</v>
      </c>
    </row>
    <row r="190" spans="2:5" x14ac:dyDescent="0.25">
      <c r="B190" s="57" t="s">
        <v>229</v>
      </c>
      <c r="C190" s="57">
        <v>0.67069999999999996</v>
      </c>
      <c r="D190" s="57">
        <v>4.9872759000000003E-2</v>
      </c>
      <c r="E190" s="57">
        <v>15</v>
      </c>
    </row>
    <row r="191" spans="2:5" x14ac:dyDescent="0.25">
      <c r="B191" s="57" t="s">
        <v>229</v>
      </c>
      <c r="C191" s="57">
        <v>0.66579999999999995</v>
      </c>
      <c r="D191" s="57">
        <v>5.1944224999999997E-2</v>
      </c>
      <c r="E191" s="57">
        <v>15</v>
      </c>
    </row>
    <row r="192" spans="2:5" x14ac:dyDescent="0.25">
      <c r="B192" s="57" t="s">
        <v>229</v>
      </c>
      <c r="C192" s="57">
        <v>0.65739999999999998</v>
      </c>
      <c r="D192" s="57">
        <v>4.6090639000000003E-2</v>
      </c>
      <c r="E192" s="57">
        <v>6</v>
      </c>
    </row>
    <row r="193" spans="2:5" x14ac:dyDescent="0.25">
      <c r="B193" s="57" t="s">
        <v>229</v>
      </c>
      <c r="C193" s="57">
        <v>0.65641038600000001</v>
      </c>
      <c r="D193" s="57">
        <v>6.3183587999999999E-2</v>
      </c>
      <c r="E193" s="57">
        <v>1.355</v>
      </c>
    </row>
    <row r="194" spans="2:5" x14ac:dyDescent="0.25">
      <c r="B194" s="57" t="s">
        <v>229</v>
      </c>
      <c r="C194" s="57">
        <v>0.65300000000000002</v>
      </c>
      <c r="D194" s="57">
        <v>5.0775131000000001E-2</v>
      </c>
      <c r="E194" s="57">
        <v>30</v>
      </c>
    </row>
    <row r="195" spans="2:5" x14ac:dyDescent="0.25">
      <c r="B195" s="57" t="s">
        <v>229</v>
      </c>
      <c r="C195" s="57">
        <v>0.65296803699999995</v>
      </c>
      <c r="D195" s="57">
        <v>3.4318377999999997E-2</v>
      </c>
      <c r="E195" s="57">
        <v>15</v>
      </c>
    </row>
    <row r="196" spans="2:5" x14ac:dyDescent="0.25">
      <c r="B196" s="57" t="s">
        <v>229</v>
      </c>
      <c r="C196" s="57">
        <v>0.65210000000000001</v>
      </c>
      <c r="D196" s="57">
        <v>6.1062780999999997E-2</v>
      </c>
      <c r="E196" s="57">
        <v>6</v>
      </c>
    </row>
    <row r="197" spans="2:5" x14ac:dyDescent="0.25">
      <c r="B197" s="57" t="s">
        <v>229</v>
      </c>
      <c r="C197" s="57">
        <v>0.65100000000000002</v>
      </c>
      <c r="D197" s="57">
        <v>4.6019574000000001E-2</v>
      </c>
      <c r="E197" s="57">
        <v>8</v>
      </c>
    </row>
    <row r="198" spans="2:5" x14ac:dyDescent="0.25">
      <c r="B198" s="57" t="s">
        <v>229</v>
      </c>
      <c r="C198" s="57">
        <v>0.650913242</v>
      </c>
      <c r="D198" s="57">
        <v>4.541448E-2</v>
      </c>
      <c r="E198" s="57">
        <v>20</v>
      </c>
    </row>
    <row r="199" spans="2:5" x14ac:dyDescent="0.25">
      <c r="B199" s="57" t="s">
        <v>229</v>
      </c>
      <c r="C199" s="57">
        <v>0.65090000000000003</v>
      </c>
      <c r="D199" s="57">
        <v>4.2590080000000002E-2</v>
      </c>
      <c r="E199" s="57">
        <v>0.44</v>
      </c>
    </row>
    <row r="200" spans="2:5" x14ac:dyDescent="0.25">
      <c r="B200" s="57" t="s">
        <v>229</v>
      </c>
      <c r="C200" s="57">
        <v>0.65068493199999999</v>
      </c>
      <c r="D200" s="57">
        <v>0.117068378</v>
      </c>
      <c r="E200" s="57">
        <v>2</v>
      </c>
    </row>
    <row r="201" spans="2:5" x14ac:dyDescent="0.25">
      <c r="B201" s="57" t="s">
        <v>229</v>
      </c>
      <c r="C201" s="57">
        <v>0.64370000000000005</v>
      </c>
      <c r="D201" s="57">
        <v>4.8186445000000001E-2</v>
      </c>
      <c r="E201" s="57">
        <v>15</v>
      </c>
    </row>
    <row r="202" spans="2:5" x14ac:dyDescent="0.25">
      <c r="B202" s="57" t="s">
        <v>229</v>
      </c>
      <c r="C202" s="57">
        <v>0.63926940600000004</v>
      </c>
      <c r="D202" s="57">
        <v>3.1979626999999997E-2</v>
      </c>
      <c r="E202" s="57">
        <v>24</v>
      </c>
    </row>
    <row r="203" spans="2:5" x14ac:dyDescent="0.25">
      <c r="B203" s="57" t="s">
        <v>229</v>
      </c>
      <c r="C203" s="57">
        <v>0.63698630099999998</v>
      </c>
      <c r="D203" s="57">
        <v>5.1280605E-2</v>
      </c>
      <c r="E203" s="57">
        <v>10</v>
      </c>
    </row>
    <row r="204" spans="2:5" x14ac:dyDescent="0.25">
      <c r="B204" s="57" t="s">
        <v>229</v>
      </c>
      <c r="C204" s="57">
        <v>0.63660000000000005</v>
      </c>
      <c r="D204" s="57">
        <v>4.6725412000000001E-2</v>
      </c>
      <c r="E204" s="57">
        <v>8</v>
      </c>
    </row>
    <row r="205" spans="2:5" x14ac:dyDescent="0.25">
      <c r="B205" s="57" t="s">
        <v>229</v>
      </c>
      <c r="C205" s="57">
        <v>0.636491629</v>
      </c>
      <c r="D205" s="57">
        <v>4.4376799000000001E-2</v>
      </c>
      <c r="E205" s="57">
        <v>6</v>
      </c>
    </row>
    <row r="206" spans="2:5" x14ac:dyDescent="0.25">
      <c r="B206" s="57" t="s">
        <v>229</v>
      </c>
      <c r="C206" s="57">
        <v>0.63433344700000005</v>
      </c>
      <c r="D206" s="57">
        <v>5.1613887999999997E-2</v>
      </c>
      <c r="E206" s="57">
        <v>10</v>
      </c>
    </row>
    <row r="207" spans="2:5" x14ac:dyDescent="0.25">
      <c r="B207" s="57" t="s">
        <v>229</v>
      </c>
      <c r="C207" s="57">
        <v>0.63060000000000005</v>
      </c>
      <c r="D207" s="57">
        <v>5.5127656999999997E-2</v>
      </c>
      <c r="E207" s="57">
        <v>16</v>
      </c>
    </row>
    <row r="208" spans="2:5" x14ac:dyDescent="0.25">
      <c r="B208" s="57" t="s">
        <v>229</v>
      </c>
      <c r="C208" s="57">
        <v>0.63</v>
      </c>
      <c r="D208" s="57">
        <v>6.6531967999999997E-2</v>
      </c>
      <c r="E208" s="57">
        <v>553.79999999999995</v>
      </c>
    </row>
    <row r="209" spans="2:5" x14ac:dyDescent="0.25">
      <c r="B209" s="57" t="s">
        <v>229</v>
      </c>
      <c r="C209" s="57">
        <v>0.61480000000000001</v>
      </c>
      <c r="D209" s="57">
        <v>4.2168806000000003E-2</v>
      </c>
      <c r="E209" s="57">
        <v>3.5</v>
      </c>
    </row>
    <row r="210" spans="2:5" x14ac:dyDescent="0.25">
      <c r="B210" s="57" t="s">
        <v>229</v>
      </c>
      <c r="C210" s="57">
        <v>0.60882800599999998</v>
      </c>
      <c r="D210" s="57">
        <v>4.3558901999999997E-2</v>
      </c>
      <c r="E210" s="57">
        <v>12</v>
      </c>
    </row>
    <row r="211" spans="2:5" x14ac:dyDescent="0.25">
      <c r="B211" s="57" t="s">
        <v>229</v>
      </c>
      <c r="C211" s="57">
        <v>0.60289193299999999</v>
      </c>
      <c r="D211" s="57">
        <v>5.6378268000000002E-2</v>
      </c>
      <c r="E211" s="57">
        <v>6</v>
      </c>
    </row>
    <row r="212" spans="2:5" x14ac:dyDescent="0.25">
      <c r="B212" s="57" t="s">
        <v>229</v>
      </c>
      <c r="C212" s="57">
        <v>0.60273972600000003</v>
      </c>
      <c r="D212" s="57">
        <v>5.6109086000000002E-2</v>
      </c>
      <c r="E212" s="57">
        <v>24</v>
      </c>
    </row>
    <row r="213" spans="2:5" x14ac:dyDescent="0.25">
      <c r="B213" s="57" t="s">
        <v>229</v>
      </c>
      <c r="C213" s="57">
        <v>0.60270000000000001</v>
      </c>
      <c r="D213" s="57">
        <v>6.0008020000000002E-2</v>
      </c>
      <c r="E213" s="57">
        <v>24</v>
      </c>
    </row>
    <row r="214" spans="2:5" x14ac:dyDescent="0.25">
      <c r="B214" s="57" t="s">
        <v>229</v>
      </c>
      <c r="C214" s="57">
        <v>0.60270000000000001</v>
      </c>
      <c r="D214" s="57">
        <v>5.6764594000000002E-2</v>
      </c>
      <c r="E214" s="57">
        <v>24</v>
      </c>
    </row>
    <row r="215" spans="2:5" x14ac:dyDescent="0.25">
      <c r="B215" s="57" t="s">
        <v>229</v>
      </c>
      <c r="C215" s="57">
        <v>0.60270000000000001</v>
      </c>
      <c r="D215" s="57">
        <v>5.6681774999999997E-2</v>
      </c>
      <c r="E215" s="57">
        <v>24</v>
      </c>
    </row>
    <row r="216" spans="2:5" x14ac:dyDescent="0.25">
      <c r="B216" s="57" t="s">
        <v>229</v>
      </c>
      <c r="C216" s="57">
        <v>0.60270000000000001</v>
      </c>
      <c r="D216" s="57">
        <v>5.647162E-2</v>
      </c>
      <c r="E216" s="57">
        <v>24</v>
      </c>
    </row>
    <row r="217" spans="2:5" x14ac:dyDescent="0.25">
      <c r="B217" s="57" t="s">
        <v>229</v>
      </c>
      <c r="C217" s="57">
        <v>0.60270000000000001</v>
      </c>
      <c r="D217" s="57">
        <v>5.5754194E-2</v>
      </c>
      <c r="E217" s="57">
        <v>24</v>
      </c>
    </row>
    <row r="218" spans="2:5" x14ac:dyDescent="0.25">
      <c r="B218" s="57" t="s">
        <v>229</v>
      </c>
      <c r="C218" s="57">
        <v>0.60270000000000001</v>
      </c>
      <c r="D218" s="57">
        <v>5.5627376999999999E-2</v>
      </c>
      <c r="E218" s="57">
        <v>48</v>
      </c>
    </row>
    <row r="219" spans="2:5" x14ac:dyDescent="0.25">
      <c r="B219" s="57" t="s">
        <v>229</v>
      </c>
      <c r="C219" s="57">
        <v>0.60270000000000001</v>
      </c>
      <c r="D219" s="57">
        <v>5.520862E-2</v>
      </c>
      <c r="E219" s="57">
        <v>24</v>
      </c>
    </row>
    <row r="220" spans="2:5" x14ac:dyDescent="0.25">
      <c r="B220" s="57" t="s">
        <v>229</v>
      </c>
      <c r="C220" s="57">
        <v>0.60270000000000001</v>
      </c>
      <c r="D220" s="57">
        <v>5.4799698000000001E-2</v>
      </c>
      <c r="E220" s="57">
        <v>24</v>
      </c>
    </row>
    <row r="221" spans="2:5" x14ac:dyDescent="0.25">
      <c r="B221" s="57" t="s">
        <v>229</v>
      </c>
      <c r="C221" s="57">
        <v>0.60270000000000001</v>
      </c>
      <c r="D221" s="57">
        <v>5.4126788000000002E-2</v>
      </c>
      <c r="E221" s="57">
        <v>24</v>
      </c>
    </row>
    <row r="222" spans="2:5" x14ac:dyDescent="0.25">
      <c r="B222" s="57" t="s">
        <v>229</v>
      </c>
      <c r="C222" s="57">
        <v>0.60270000000000001</v>
      </c>
      <c r="D222" s="57">
        <v>5.3504604999999997E-2</v>
      </c>
      <c r="E222" s="57">
        <v>48</v>
      </c>
    </row>
    <row r="223" spans="2:5" x14ac:dyDescent="0.25">
      <c r="B223" s="57" t="s">
        <v>229</v>
      </c>
      <c r="C223" s="57">
        <v>0.60270000000000001</v>
      </c>
      <c r="D223" s="57">
        <v>5.2733347E-2</v>
      </c>
      <c r="E223" s="57">
        <v>24</v>
      </c>
    </row>
    <row r="224" spans="2:5" x14ac:dyDescent="0.25">
      <c r="B224" s="57" t="s">
        <v>229</v>
      </c>
      <c r="C224" s="57">
        <v>0.58220000000000005</v>
      </c>
      <c r="D224" s="57">
        <v>5.8069076999999997E-2</v>
      </c>
      <c r="E224" s="57">
        <v>6</v>
      </c>
    </row>
    <row r="225" spans="2:5" x14ac:dyDescent="0.25">
      <c r="B225" s="57" t="s">
        <v>229</v>
      </c>
      <c r="C225" s="57">
        <v>0.58219178100000002</v>
      </c>
      <c r="D225" s="57">
        <v>7.3848527999999997E-2</v>
      </c>
      <c r="E225" s="57">
        <v>3</v>
      </c>
    </row>
    <row r="226" spans="2:5" x14ac:dyDescent="0.25">
      <c r="B226" s="57" t="s">
        <v>229</v>
      </c>
      <c r="C226" s="57">
        <v>0.57310000000000005</v>
      </c>
      <c r="D226" s="57">
        <v>6.8050479999999997E-2</v>
      </c>
      <c r="E226" s="57">
        <v>12</v>
      </c>
    </row>
    <row r="227" spans="2:5" x14ac:dyDescent="0.25">
      <c r="B227" s="57" t="s">
        <v>229</v>
      </c>
      <c r="C227" s="57">
        <v>0.57089999999999996</v>
      </c>
      <c r="D227" s="57">
        <v>5.6148652E-2</v>
      </c>
      <c r="E227" s="57">
        <v>10</v>
      </c>
    </row>
    <row r="228" spans="2:5" x14ac:dyDescent="0.25">
      <c r="B228" s="57" t="s">
        <v>229</v>
      </c>
      <c r="C228" s="57">
        <v>0.5534</v>
      </c>
      <c r="D228" s="57">
        <v>5.7912673999999997E-2</v>
      </c>
      <c r="E228" s="57">
        <v>8</v>
      </c>
    </row>
    <row r="229" spans="2:5" x14ac:dyDescent="0.25">
      <c r="B229" s="57" t="s">
        <v>229</v>
      </c>
      <c r="C229" s="57">
        <v>0.53510000000000002</v>
      </c>
      <c r="D229" s="57">
        <v>6.2498559000000002E-2</v>
      </c>
      <c r="E229" s="57">
        <v>12</v>
      </c>
    </row>
    <row r="230" spans="2:5" x14ac:dyDescent="0.25">
      <c r="B230" s="57" t="s">
        <v>229</v>
      </c>
      <c r="C230" s="57">
        <v>0.48515981699999999</v>
      </c>
      <c r="D230" s="57">
        <v>4.7279212000000001E-2</v>
      </c>
      <c r="E230" s="57">
        <v>12</v>
      </c>
    </row>
    <row r="231" spans="2:5" x14ac:dyDescent="0.25">
      <c r="B231" s="57" t="s">
        <v>229</v>
      </c>
      <c r="C231" s="57">
        <v>0.48040334899999998</v>
      </c>
      <c r="D231" s="57">
        <v>4.2471713000000001E-2</v>
      </c>
      <c r="E231" s="57">
        <v>24</v>
      </c>
    </row>
    <row r="232" spans="2:5" x14ac:dyDescent="0.25">
      <c r="B232" s="57" t="s">
        <v>229</v>
      </c>
      <c r="C232" s="57">
        <v>0.33090000000000003</v>
      </c>
      <c r="D232" s="57">
        <v>7.6618088000000001E-2</v>
      </c>
      <c r="E232" s="57">
        <v>12</v>
      </c>
    </row>
    <row r="233" spans="2:5" x14ac:dyDescent="0.25">
      <c r="B233" s="57" t="s">
        <v>230</v>
      </c>
      <c r="C233" s="57">
        <v>0.93</v>
      </c>
      <c r="D233" s="57">
        <v>0.18301748000000001</v>
      </c>
      <c r="E233" s="57">
        <v>2</v>
      </c>
    </row>
    <row r="234" spans="2:5" x14ac:dyDescent="0.25">
      <c r="B234" s="57" t="s">
        <v>230</v>
      </c>
      <c r="C234" s="57">
        <v>0.93</v>
      </c>
      <c r="D234" s="57">
        <v>0.160671551</v>
      </c>
      <c r="E234" s="57">
        <v>4</v>
      </c>
    </row>
    <row r="235" spans="2:5" x14ac:dyDescent="0.25">
      <c r="B235" s="57" t="s">
        <v>230</v>
      </c>
      <c r="C235" s="57">
        <v>0.93</v>
      </c>
      <c r="D235" s="57">
        <v>0.15251582999999999</v>
      </c>
      <c r="E235" s="57">
        <v>77</v>
      </c>
    </row>
    <row r="236" spans="2:5" x14ac:dyDescent="0.25">
      <c r="B236" s="57" t="s">
        <v>230</v>
      </c>
      <c r="C236" s="57">
        <v>0.93</v>
      </c>
      <c r="D236" s="57">
        <v>0.13795829500000001</v>
      </c>
      <c r="E236" s="57">
        <v>16</v>
      </c>
    </row>
    <row r="237" spans="2:5" x14ac:dyDescent="0.25">
      <c r="B237" s="57" t="s">
        <v>230</v>
      </c>
      <c r="C237" s="57">
        <v>0.93</v>
      </c>
      <c r="D237" s="57">
        <v>0.119649091</v>
      </c>
      <c r="E237" s="57">
        <v>95</v>
      </c>
    </row>
    <row r="238" spans="2:5" x14ac:dyDescent="0.25">
      <c r="B238" s="57" t="s">
        <v>230</v>
      </c>
      <c r="C238" s="57">
        <v>0.93</v>
      </c>
      <c r="D238" s="57">
        <v>0.112572333</v>
      </c>
      <c r="E238" s="57">
        <v>8</v>
      </c>
    </row>
    <row r="239" spans="2:5" x14ac:dyDescent="0.25">
      <c r="B239" s="57" t="s">
        <v>230</v>
      </c>
      <c r="C239" s="57">
        <v>0.93</v>
      </c>
      <c r="D239" s="57">
        <v>9.9127796000000004E-2</v>
      </c>
      <c r="E239" s="57">
        <v>15</v>
      </c>
    </row>
    <row r="240" spans="2:5" x14ac:dyDescent="0.25">
      <c r="B240" s="57" t="s">
        <v>230</v>
      </c>
      <c r="C240" s="57">
        <v>0.92667203899999995</v>
      </c>
      <c r="D240" s="57">
        <v>0.152227158</v>
      </c>
      <c r="E240" s="57">
        <v>17</v>
      </c>
    </row>
    <row r="241" spans="2:5" x14ac:dyDescent="0.25">
      <c r="B241" s="57" t="s">
        <v>230</v>
      </c>
      <c r="C241" s="57">
        <v>0.92060686400000002</v>
      </c>
      <c r="D241" s="57">
        <v>0.117909506</v>
      </c>
      <c r="E241" s="57">
        <v>62</v>
      </c>
    </row>
    <row r="242" spans="2:5" x14ac:dyDescent="0.25">
      <c r="B242" s="57" t="s">
        <v>230</v>
      </c>
      <c r="C242" s="57">
        <v>0.91324200899999997</v>
      </c>
      <c r="D242" s="57">
        <v>0.16021879</v>
      </c>
      <c r="E242" s="57">
        <v>32</v>
      </c>
    </row>
    <row r="243" spans="2:5" x14ac:dyDescent="0.25">
      <c r="B243" s="57" t="s">
        <v>230</v>
      </c>
      <c r="C243" s="57">
        <v>0.86599999999999999</v>
      </c>
      <c r="D243" s="57">
        <v>0.24386617999999999</v>
      </c>
      <c r="E243" s="57">
        <v>28</v>
      </c>
    </row>
    <row r="244" spans="2:5" x14ac:dyDescent="0.25">
      <c r="B244" s="57" t="s">
        <v>230</v>
      </c>
      <c r="C244" s="57">
        <v>0.86599999999999999</v>
      </c>
      <c r="D244" s="57">
        <v>0.232284556</v>
      </c>
      <c r="E244" s="57">
        <v>34</v>
      </c>
    </row>
    <row r="245" spans="2:5" x14ac:dyDescent="0.25">
      <c r="B245" s="57" t="s">
        <v>230</v>
      </c>
      <c r="C245" s="57">
        <v>0.86599999999999999</v>
      </c>
      <c r="D245" s="57">
        <v>0.214756317</v>
      </c>
      <c r="E245" s="57">
        <v>20</v>
      </c>
    </row>
    <row r="246" spans="2:5" x14ac:dyDescent="0.25">
      <c r="B246" s="57" t="s">
        <v>230</v>
      </c>
      <c r="C246" s="57">
        <v>0.86599999999999999</v>
      </c>
      <c r="D246" s="57">
        <v>0.19993349199999999</v>
      </c>
      <c r="E246" s="57">
        <v>20</v>
      </c>
    </row>
    <row r="247" spans="2:5" x14ac:dyDescent="0.25">
      <c r="B247" s="57" t="s">
        <v>230</v>
      </c>
      <c r="C247" s="57">
        <v>0.86599999999999999</v>
      </c>
      <c r="D247" s="57">
        <v>0.192194051</v>
      </c>
      <c r="E247" s="57">
        <v>1.6</v>
      </c>
    </row>
    <row r="248" spans="2:5" x14ac:dyDescent="0.25">
      <c r="B248" s="57" t="s">
        <v>230</v>
      </c>
      <c r="C248" s="57">
        <v>0.86599999999999999</v>
      </c>
      <c r="D248" s="57">
        <v>0.192194051</v>
      </c>
      <c r="E248" s="57">
        <v>50</v>
      </c>
    </row>
    <row r="249" spans="2:5" x14ac:dyDescent="0.25">
      <c r="B249" s="57" t="s">
        <v>230</v>
      </c>
      <c r="C249" s="57">
        <v>0.86599999999999999</v>
      </c>
      <c r="D249" s="57">
        <v>0.16033683300000001</v>
      </c>
      <c r="E249" s="57">
        <v>2.1</v>
      </c>
    </row>
    <row r="250" spans="2:5" x14ac:dyDescent="0.25">
      <c r="B250" s="57" t="s">
        <v>230</v>
      </c>
      <c r="C250" s="57">
        <v>0.86599999999999999</v>
      </c>
      <c r="D250" s="57">
        <v>0.15636820300000001</v>
      </c>
      <c r="E250" s="57">
        <v>4</v>
      </c>
    </row>
    <row r="251" spans="2:5" x14ac:dyDescent="0.25">
      <c r="B251" s="57" t="s">
        <v>230</v>
      </c>
      <c r="C251" s="57">
        <v>0.86599999999999999</v>
      </c>
      <c r="D251" s="57">
        <v>0.15601079600000001</v>
      </c>
      <c r="E251" s="57">
        <v>1.56</v>
      </c>
    </row>
    <row r="252" spans="2:5" x14ac:dyDescent="0.25">
      <c r="B252" s="57" t="s">
        <v>230</v>
      </c>
      <c r="C252" s="57">
        <v>0.86599999999999999</v>
      </c>
      <c r="D252" s="57">
        <v>0.14775629200000001</v>
      </c>
      <c r="E252" s="57">
        <v>13</v>
      </c>
    </row>
    <row r="253" spans="2:5" x14ac:dyDescent="0.25">
      <c r="B253" s="57" t="s">
        <v>230</v>
      </c>
      <c r="C253" s="57">
        <v>0.86599999999999999</v>
      </c>
      <c r="D253" s="57">
        <v>0.13093780799999999</v>
      </c>
      <c r="E253" s="57">
        <v>2.4</v>
      </c>
    </row>
    <row r="254" spans="2:5" x14ac:dyDescent="0.25">
      <c r="B254" s="57" t="s">
        <v>230</v>
      </c>
      <c r="C254" s="57">
        <v>0.86599999999999999</v>
      </c>
      <c r="D254" s="57">
        <v>0.12468735</v>
      </c>
      <c r="E254" s="57">
        <v>49</v>
      </c>
    </row>
    <row r="255" spans="2:5" x14ac:dyDescent="0.25">
      <c r="B255" s="57" t="s">
        <v>230</v>
      </c>
      <c r="C255" s="57">
        <v>0.86599999999999999</v>
      </c>
      <c r="D255" s="57">
        <v>4.6116681999999999E-2</v>
      </c>
      <c r="E255" s="57">
        <v>19.399999999999999</v>
      </c>
    </row>
    <row r="256" spans="2:5" x14ac:dyDescent="0.25">
      <c r="B256" s="57" t="s">
        <v>230</v>
      </c>
      <c r="C256" s="57">
        <v>0.86599999999999999</v>
      </c>
      <c r="D256" s="57">
        <v>3.8141937000000001E-2</v>
      </c>
      <c r="E256" s="57">
        <v>32</v>
      </c>
    </row>
    <row r="257" spans="2:5" x14ac:dyDescent="0.25">
      <c r="B257" s="57" t="s">
        <v>230</v>
      </c>
      <c r="C257" s="57">
        <v>0.83451425000000001</v>
      </c>
      <c r="D257" s="57">
        <v>0.24625373</v>
      </c>
      <c r="E257" s="57">
        <v>7.25</v>
      </c>
    </row>
    <row r="258" spans="2:5" x14ac:dyDescent="0.25">
      <c r="B258" s="57" t="s">
        <v>230</v>
      </c>
      <c r="C258" s="57">
        <v>0.8</v>
      </c>
      <c r="D258" s="57">
        <v>4.9999746999999997E-2</v>
      </c>
      <c r="E258" s="57">
        <v>120</v>
      </c>
    </row>
    <row r="259" spans="2:5" x14ac:dyDescent="0.25">
      <c r="B259" s="57" t="s">
        <v>230</v>
      </c>
      <c r="C259" s="57">
        <v>0.74</v>
      </c>
      <c r="D259" s="57">
        <v>0.141503823</v>
      </c>
      <c r="E259" s="57">
        <v>30</v>
      </c>
    </row>
    <row r="260" spans="2:5" x14ac:dyDescent="0.25">
      <c r="B260" s="57" t="s">
        <v>230</v>
      </c>
      <c r="C260" s="57">
        <v>0.66</v>
      </c>
      <c r="D260" s="57">
        <v>0.14098538099999999</v>
      </c>
      <c r="E260" s="57">
        <v>10</v>
      </c>
    </row>
    <row r="261" spans="2:5" x14ac:dyDescent="0.25">
      <c r="B261" s="57" t="s">
        <v>230</v>
      </c>
      <c r="C261" s="57">
        <v>0.66</v>
      </c>
      <c r="D261" s="57">
        <v>9.1052950999999993E-2</v>
      </c>
      <c r="E261" s="57">
        <v>4.5999999999999996</v>
      </c>
    </row>
    <row r="262" spans="2:5" x14ac:dyDescent="0.25">
      <c r="B262" s="57" t="s">
        <v>230</v>
      </c>
      <c r="C262" s="57">
        <v>0.63</v>
      </c>
      <c r="D262" s="57">
        <v>6.6531967999999997E-2</v>
      </c>
      <c r="E262" s="80">
        <v>1097.915</v>
      </c>
    </row>
    <row r="263" spans="2:5" x14ac:dyDescent="0.25">
      <c r="B263" s="57" t="s">
        <v>230</v>
      </c>
      <c r="C263" s="57">
        <v>0.63</v>
      </c>
      <c r="D263" s="57">
        <v>5.0550228000000003E-2</v>
      </c>
      <c r="E263" s="57">
        <v>840</v>
      </c>
    </row>
    <row r="264" spans="2:5" x14ac:dyDescent="0.25">
      <c r="B264" s="57" t="s">
        <v>230</v>
      </c>
      <c r="C264" s="57">
        <v>0.56999999999999995</v>
      </c>
      <c r="D264" s="57">
        <v>0.13159533700000001</v>
      </c>
      <c r="E264" s="57">
        <v>50</v>
      </c>
    </row>
    <row r="265" spans="2:5" x14ac:dyDescent="0.25">
      <c r="B265" s="57" t="s">
        <v>231</v>
      </c>
      <c r="C265" s="57">
        <v>0.89183789999999996</v>
      </c>
      <c r="D265" s="57">
        <v>0.19616607</v>
      </c>
      <c r="E265" s="57">
        <v>12.8</v>
      </c>
    </row>
    <row r="266" spans="2:5" x14ac:dyDescent="0.25">
      <c r="B266" s="57" t="s">
        <v>231</v>
      </c>
      <c r="C266" s="57">
        <v>0.83</v>
      </c>
      <c r="D266" s="57">
        <v>4.5676794999999999E-2</v>
      </c>
      <c r="E266" s="57">
        <v>90</v>
      </c>
    </row>
    <row r="267" spans="2:5" x14ac:dyDescent="0.25">
      <c r="B267" s="57" t="s">
        <v>231</v>
      </c>
      <c r="C267" s="57">
        <v>0.66</v>
      </c>
      <c r="D267" s="57">
        <v>0.202369989</v>
      </c>
      <c r="E267" s="57">
        <v>5.2</v>
      </c>
    </row>
    <row r="268" spans="2:5" x14ac:dyDescent="0.25">
      <c r="B268" s="57" t="s">
        <v>231</v>
      </c>
      <c r="C268" s="57">
        <v>0.66</v>
      </c>
      <c r="D268" s="57">
        <v>8.2116180999999996E-2</v>
      </c>
      <c r="E268" s="57">
        <v>9.06</v>
      </c>
    </row>
    <row r="269" spans="2:5" x14ac:dyDescent="0.25">
      <c r="B269" s="57" t="s">
        <v>232</v>
      </c>
      <c r="C269" s="57">
        <v>0.95890410999999998</v>
      </c>
      <c r="D269" s="57">
        <v>8.8369680000000006E-2</v>
      </c>
      <c r="E269" s="57">
        <v>20</v>
      </c>
    </row>
    <row r="270" spans="2:5" x14ac:dyDescent="0.25">
      <c r="B270" s="57" t="s">
        <v>232</v>
      </c>
      <c r="C270" s="57">
        <v>0.93149999999999999</v>
      </c>
      <c r="D270" s="57">
        <v>4.4380626999999999E-2</v>
      </c>
      <c r="E270" s="57">
        <v>12</v>
      </c>
    </row>
    <row r="271" spans="2:5" x14ac:dyDescent="0.25">
      <c r="B271" s="57" t="s">
        <v>232</v>
      </c>
      <c r="C271" s="57">
        <v>0.93</v>
      </c>
      <c r="D271" s="57">
        <v>0.14214385199999999</v>
      </c>
      <c r="E271" s="57">
        <v>3</v>
      </c>
    </row>
    <row r="272" spans="2:5" x14ac:dyDescent="0.25">
      <c r="B272" s="57" t="s">
        <v>232</v>
      </c>
      <c r="C272" s="57">
        <v>0.93</v>
      </c>
      <c r="D272" s="57">
        <v>0.10411891500000001</v>
      </c>
      <c r="E272" s="57">
        <v>50</v>
      </c>
    </row>
    <row r="273" spans="2:5" x14ac:dyDescent="0.25">
      <c r="B273" s="57" t="s">
        <v>232</v>
      </c>
      <c r="C273" s="57">
        <v>0.93</v>
      </c>
      <c r="D273" s="57">
        <v>0.10250874</v>
      </c>
      <c r="E273" s="57">
        <v>100</v>
      </c>
    </row>
    <row r="274" spans="2:5" x14ac:dyDescent="0.25">
      <c r="B274" s="57" t="s">
        <v>232</v>
      </c>
      <c r="C274" s="57">
        <v>0.93</v>
      </c>
      <c r="D274" s="57">
        <v>7.4827256999999994E-2</v>
      </c>
      <c r="E274" s="57">
        <v>60</v>
      </c>
    </row>
    <row r="275" spans="2:5" x14ac:dyDescent="0.25">
      <c r="B275" s="57" t="s">
        <v>232</v>
      </c>
      <c r="C275" s="57">
        <v>0.93</v>
      </c>
      <c r="D275" s="57">
        <v>7.3537019999999995E-2</v>
      </c>
      <c r="E275" s="57">
        <v>30</v>
      </c>
    </row>
    <row r="276" spans="2:5" x14ac:dyDescent="0.25">
      <c r="B276" s="57" t="s">
        <v>232</v>
      </c>
      <c r="C276" s="57">
        <v>0.93</v>
      </c>
      <c r="D276" s="57">
        <v>6.7229628999999999E-2</v>
      </c>
      <c r="E276" s="57">
        <v>17.8</v>
      </c>
    </row>
    <row r="277" spans="2:5" x14ac:dyDescent="0.25">
      <c r="B277" s="57" t="s">
        <v>232</v>
      </c>
      <c r="C277" s="57">
        <v>0.92</v>
      </c>
      <c r="D277" s="57">
        <v>6.4264175000000007E-2</v>
      </c>
      <c r="E277" s="57">
        <v>6.5</v>
      </c>
    </row>
    <row r="278" spans="2:5" x14ac:dyDescent="0.25">
      <c r="B278" s="57" t="s">
        <v>232</v>
      </c>
      <c r="C278" s="57">
        <v>0.91324200899999997</v>
      </c>
      <c r="D278" s="57">
        <v>0.112216961</v>
      </c>
      <c r="E278" s="57">
        <v>20</v>
      </c>
    </row>
    <row r="279" spans="2:5" x14ac:dyDescent="0.25">
      <c r="B279" s="57" t="s">
        <v>232</v>
      </c>
      <c r="C279" s="57">
        <v>0.91324200899999997</v>
      </c>
      <c r="D279" s="57">
        <v>9.0945177000000002E-2</v>
      </c>
      <c r="E279" s="57">
        <v>16</v>
      </c>
    </row>
    <row r="280" spans="2:5" x14ac:dyDescent="0.25">
      <c r="B280" s="57" t="s">
        <v>232</v>
      </c>
      <c r="C280" s="57">
        <v>0.91324200899999997</v>
      </c>
      <c r="D280" s="57">
        <v>8.0668504000000002E-2</v>
      </c>
      <c r="E280" s="57">
        <v>16</v>
      </c>
    </row>
    <row r="281" spans="2:5" x14ac:dyDescent="0.25">
      <c r="B281" s="57" t="s">
        <v>232</v>
      </c>
      <c r="C281" s="57">
        <v>0.91324200899999997</v>
      </c>
      <c r="D281" s="57">
        <v>7.8013957999999994E-2</v>
      </c>
      <c r="E281" s="57">
        <v>25</v>
      </c>
    </row>
    <row r="282" spans="2:5" x14ac:dyDescent="0.25">
      <c r="B282" s="57" t="s">
        <v>232</v>
      </c>
      <c r="C282" s="57">
        <v>0.91320000000000001</v>
      </c>
      <c r="D282" s="57">
        <v>3.5798931999999999E-2</v>
      </c>
      <c r="E282" s="57">
        <v>2.125</v>
      </c>
    </row>
    <row r="283" spans="2:5" x14ac:dyDescent="0.25">
      <c r="B283" s="57" t="s">
        <v>232</v>
      </c>
      <c r="C283" s="57">
        <v>0.91320000000000001</v>
      </c>
      <c r="D283" s="57">
        <v>3.2227395999999998E-2</v>
      </c>
      <c r="E283" s="57">
        <v>6</v>
      </c>
    </row>
    <row r="284" spans="2:5" x14ac:dyDescent="0.25">
      <c r="B284" s="57" t="s">
        <v>232</v>
      </c>
      <c r="C284" s="57">
        <v>0.90410000000000001</v>
      </c>
      <c r="D284" s="57">
        <v>4.79657E-2</v>
      </c>
      <c r="E284" s="57">
        <v>6</v>
      </c>
    </row>
    <row r="285" spans="2:5" x14ac:dyDescent="0.25">
      <c r="B285" s="57" t="s">
        <v>232</v>
      </c>
      <c r="C285" s="57">
        <v>0.9</v>
      </c>
      <c r="D285" s="57">
        <v>7.6547263000000004E-2</v>
      </c>
      <c r="E285" s="57">
        <v>8.9</v>
      </c>
    </row>
    <row r="286" spans="2:5" x14ac:dyDescent="0.25">
      <c r="B286" s="57" t="s">
        <v>232</v>
      </c>
      <c r="C286" s="57">
        <v>0.890410959</v>
      </c>
      <c r="D286" s="57">
        <v>7.7709757000000004E-2</v>
      </c>
      <c r="E286" s="57">
        <v>15</v>
      </c>
    </row>
    <row r="287" spans="2:5" x14ac:dyDescent="0.25">
      <c r="B287" s="57" t="s">
        <v>232</v>
      </c>
      <c r="C287" s="57">
        <v>0.86599999999999999</v>
      </c>
      <c r="D287" s="57">
        <v>0.24008242199999999</v>
      </c>
      <c r="E287" s="57">
        <v>2.75</v>
      </c>
    </row>
    <row r="288" spans="2:5" x14ac:dyDescent="0.25">
      <c r="B288" s="57" t="s">
        <v>232</v>
      </c>
      <c r="C288" s="57">
        <v>0.86599999999999999</v>
      </c>
      <c r="D288" s="57">
        <v>0.117875287</v>
      </c>
      <c r="E288" s="57">
        <v>20</v>
      </c>
    </row>
    <row r="289" spans="2:5" x14ac:dyDescent="0.25">
      <c r="B289" s="57" t="s">
        <v>232</v>
      </c>
      <c r="C289" s="57">
        <v>0.86599999999999999</v>
      </c>
      <c r="D289" s="57">
        <v>9.2515992000000005E-2</v>
      </c>
      <c r="E289" s="57">
        <v>176.0669</v>
      </c>
    </row>
    <row r="290" spans="2:5" x14ac:dyDescent="0.25">
      <c r="B290" s="57" t="s">
        <v>232</v>
      </c>
      <c r="C290" s="57">
        <v>0.86599999999999999</v>
      </c>
      <c r="D290" s="57">
        <v>8.0943104000000002E-2</v>
      </c>
      <c r="E290" s="57">
        <v>40</v>
      </c>
    </row>
    <row r="291" spans="2:5" x14ac:dyDescent="0.25">
      <c r="B291" s="57" t="s">
        <v>232</v>
      </c>
      <c r="C291" s="57">
        <v>0.86599999999999999</v>
      </c>
      <c r="D291" s="57">
        <v>5.0504187999999998E-2</v>
      </c>
      <c r="E291" s="57">
        <v>38.5</v>
      </c>
    </row>
    <row r="292" spans="2:5" x14ac:dyDescent="0.25">
      <c r="B292" s="57" t="s">
        <v>232</v>
      </c>
      <c r="C292" s="57">
        <v>0.86599999999999999</v>
      </c>
      <c r="D292" s="57">
        <v>3.1871255000000001E-2</v>
      </c>
      <c r="E292" s="57">
        <v>18</v>
      </c>
    </row>
    <row r="293" spans="2:5" x14ac:dyDescent="0.25">
      <c r="B293" s="57" t="s">
        <v>232</v>
      </c>
      <c r="C293" s="57">
        <v>0.85315068500000002</v>
      </c>
      <c r="D293" s="57">
        <v>4.2005135999999998E-2</v>
      </c>
      <c r="E293" s="57">
        <v>12</v>
      </c>
    </row>
    <row r="294" spans="2:5" x14ac:dyDescent="0.25">
      <c r="B294" s="57" t="s">
        <v>232</v>
      </c>
      <c r="C294" s="57">
        <v>0.85</v>
      </c>
      <c r="D294" s="57">
        <v>0.15059578500000001</v>
      </c>
      <c r="E294" s="57">
        <v>9.8000000000000007</v>
      </c>
    </row>
    <row r="295" spans="2:5" x14ac:dyDescent="0.25">
      <c r="B295" s="57" t="s">
        <v>232</v>
      </c>
      <c r="C295" s="57">
        <v>0.85</v>
      </c>
      <c r="D295" s="57">
        <v>9.5477805999999998E-2</v>
      </c>
      <c r="E295" s="57">
        <v>7.7</v>
      </c>
    </row>
    <row r="296" spans="2:5" x14ac:dyDescent="0.25">
      <c r="B296" s="57" t="s">
        <v>232</v>
      </c>
      <c r="C296" s="57">
        <v>0.85</v>
      </c>
      <c r="D296" s="57">
        <v>5.4011182999999997E-2</v>
      </c>
      <c r="E296" s="57">
        <v>8</v>
      </c>
    </row>
    <row r="297" spans="2:5" x14ac:dyDescent="0.25">
      <c r="B297" s="57" t="s">
        <v>232</v>
      </c>
      <c r="C297" s="57">
        <v>0.83979999999999999</v>
      </c>
      <c r="D297" s="57">
        <v>4.8467982E-2</v>
      </c>
      <c r="E297" s="57">
        <v>15</v>
      </c>
    </row>
    <row r="298" spans="2:5" x14ac:dyDescent="0.25">
      <c r="B298" s="57" t="s">
        <v>232</v>
      </c>
      <c r="C298" s="57">
        <v>0.83180162999999996</v>
      </c>
      <c r="D298" s="57">
        <v>7.4301922000000006E-2</v>
      </c>
      <c r="E298" s="57">
        <v>3.95</v>
      </c>
    </row>
    <row r="299" spans="2:5" x14ac:dyDescent="0.25">
      <c r="B299" s="57" t="s">
        <v>232</v>
      </c>
      <c r="C299" s="57">
        <v>0.827625571</v>
      </c>
      <c r="D299" s="57">
        <v>0.145947453</v>
      </c>
      <c r="E299" s="57">
        <v>20</v>
      </c>
    </row>
    <row r="300" spans="2:5" x14ac:dyDescent="0.25">
      <c r="B300" s="57" t="s">
        <v>232</v>
      </c>
      <c r="C300" s="57">
        <v>0.82089999999999996</v>
      </c>
      <c r="D300" s="57">
        <v>6.2801420999999996E-2</v>
      </c>
      <c r="E300" s="57">
        <v>9.9</v>
      </c>
    </row>
    <row r="301" spans="2:5" x14ac:dyDescent="0.25">
      <c r="B301" s="57" t="s">
        <v>232</v>
      </c>
      <c r="C301" s="57">
        <v>0.82089169399999995</v>
      </c>
      <c r="D301" s="57">
        <v>9.5433802999999998E-2</v>
      </c>
      <c r="E301" s="57">
        <v>17.8</v>
      </c>
    </row>
    <row r="302" spans="2:5" x14ac:dyDescent="0.25">
      <c r="B302" s="57" t="s">
        <v>232</v>
      </c>
      <c r="C302" s="57">
        <v>0.82</v>
      </c>
      <c r="D302" s="57">
        <v>8.3667474000000006E-2</v>
      </c>
      <c r="E302" s="57">
        <v>220.58789999999999</v>
      </c>
    </row>
    <row r="303" spans="2:5" x14ac:dyDescent="0.25">
      <c r="B303" s="57" t="s">
        <v>232</v>
      </c>
      <c r="C303" s="57">
        <v>0.81369999999999998</v>
      </c>
      <c r="D303" s="57">
        <v>4.8847952E-2</v>
      </c>
      <c r="E303" s="57">
        <v>8</v>
      </c>
    </row>
    <row r="304" spans="2:5" x14ac:dyDescent="0.25">
      <c r="B304" s="57" t="s">
        <v>232</v>
      </c>
      <c r="C304" s="57">
        <v>0.81369999999999998</v>
      </c>
      <c r="D304" s="57">
        <v>4.4916360000000002E-2</v>
      </c>
      <c r="E304" s="57">
        <v>13</v>
      </c>
    </row>
    <row r="305" spans="2:5" x14ac:dyDescent="0.25">
      <c r="B305" s="57" t="s">
        <v>232</v>
      </c>
      <c r="C305" s="57">
        <v>0.81369999999999998</v>
      </c>
      <c r="D305" s="57">
        <v>3.9813873999999999E-2</v>
      </c>
      <c r="E305" s="57">
        <v>7.5</v>
      </c>
    </row>
    <row r="306" spans="2:5" x14ac:dyDescent="0.25">
      <c r="B306" s="57" t="s">
        <v>232</v>
      </c>
      <c r="C306" s="57">
        <v>0.81369862999999998</v>
      </c>
      <c r="D306" s="57">
        <v>4.2333007999999998E-2</v>
      </c>
      <c r="E306" s="57">
        <v>4</v>
      </c>
    </row>
    <row r="307" spans="2:5" x14ac:dyDescent="0.25">
      <c r="B307" s="57" t="s">
        <v>232</v>
      </c>
      <c r="C307" s="57">
        <v>0.80764840199999999</v>
      </c>
      <c r="D307" s="57">
        <v>6.3172704999999996E-2</v>
      </c>
      <c r="E307" s="57">
        <v>16</v>
      </c>
    </row>
    <row r="308" spans="2:5" x14ac:dyDescent="0.25">
      <c r="B308" s="57" t="s">
        <v>232</v>
      </c>
      <c r="C308" s="57">
        <v>0.80510000000000004</v>
      </c>
      <c r="D308" s="57">
        <v>5.3809383000000002E-2</v>
      </c>
      <c r="E308" s="57">
        <v>11</v>
      </c>
    </row>
    <row r="309" spans="2:5" x14ac:dyDescent="0.25">
      <c r="B309" s="57" t="s">
        <v>232</v>
      </c>
      <c r="C309" s="57">
        <v>0.80108948199999996</v>
      </c>
      <c r="D309" s="57">
        <v>8.1195727999999995E-2</v>
      </c>
      <c r="E309" s="57">
        <v>5.7</v>
      </c>
    </row>
    <row r="310" spans="2:5" x14ac:dyDescent="0.25">
      <c r="B310" s="57" t="s">
        <v>232</v>
      </c>
      <c r="C310" s="57">
        <v>0.80015696300000005</v>
      </c>
      <c r="D310" s="57">
        <v>6.3356023999999997E-2</v>
      </c>
      <c r="E310" s="57">
        <v>16</v>
      </c>
    </row>
    <row r="311" spans="2:5" x14ac:dyDescent="0.25">
      <c r="B311" s="57" t="s">
        <v>232</v>
      </c>
      <c r="C311" s="57">
        <v>0.8</v>
      </c>
      <c r="D311" s="57">
        <v>0.12940506900000001</v>
      </c>
      <c r="E311" s="57">
        <v>2</v>
      </c>
    </row>
    <row r="312" spans="2:5" x14ac:dyDescent="0.25">
      <c r="B312" s="57" t="s">
        <v>232</v>
      </c>
      <c r="C312" s="57">
        <v>0.8</v>
      </c>
      <c r="D312" s="57">
        <v>8.0652026000000002E-2</v>
      </c>
      <c r="E312" s="57">
        <v>7</v>
      </c>
    </row>
    <row r="313" spans="2:5" x14ac:dyDescent="0.25">
      <c r="B313" s="57" t="s">
        <v>232</v>
      </c>
      <c r="C313" s="57">
        <v>0.8</v>
      </c>
      <c r="D313" s="57">
        <v>6.4724791000000004E-2</v>
      </c>
      <c r="E313" s="57">
        <v>6.5</v>
      </c>
    </row>
    <row r="314" spans="2:5" x14ac:dyDescent="0.25">
      <c r="B314" s="57" t="s">
        <v>232</v>
      </c>
      <c r="C314" s="57">
        <v>0.8</v>
      </c>
      <c r="D314" s="57">
        <v>6.2290458999999999E-2</v>
      </c>
      <c r="E314" s="57">
        <v>9.4</v>
      </c>
    </row>
    <row r="315" spans="2:5" x14ac:dyDescent="0.25">
      <c r="B315" s="57" t="s">
        <v>232</v>
      </c>
      <c r="C315" s="57">
        <v>0.8</v>
      </c>
      <c r="D315" s="57">
        <v>5.8187583000000001E-2</v>
      </c>
      <c r="E315" s="57">
        <v>2</v>
      </c>
    </row>
    <row r="316" spans="2:5" x14ac:dyDescent="0.25">
      <c r="B316" s="57" t="s">
        <v>232</v>
      </c>
      <c r="C316" s="57">
        <v>0.8</v>
      </c>
      <c r="D316" s="57">
        <v>5.2417522000000001E-2</v>
      </c>
      <c r="E316" s="57">
        <v>7</v>
      </c>
    </row>
    <row r="317" spans="2:5" x14ac:dyDescent="0.25">
      <c r="B317" s="57" t="s">
        <v>232</v>
      </c>
      <c r="C317" s="57">
        <v>0.8</v>
      </c>
      <c r="D317" s="57">
        <v>5.0671313000000003E-2</v>
      </c>
      <c r="E317" s="57">
        <v>7.5</v>
      </c>
    </row>
    <row r="318" spans="2:5" x14ac:dyDescent="0.25">
      <c r="B318" s="57" t="s">
        <v>232</v>
      </c>
      <c r="C318" s="57">
        <v>0.8</v>
      </c>
      <c r="D318" s="57">
        <v>5.0554208000000003E-2</v>
      </c>
      <c r="E318" s="57">
        <v>6</v>
      </c>
    </row>
    <row r="319" spans="2:5" x14ac:dyDescent="0.25">
      <c r="B319" s="57" t="s">
        <v>232</v>
      </c>
      <c r="C319" s="57">
        <v>0.8</v>
      </c>
      <c r="D319" s="57">
        <v>4.8474337999999999E-2</v>
      </c>
      <c r="E319" s="57">
        <v>6</v>
      </c>
    </row>
    <row r="320" spans="2:5" x14ac:dyDescent="0.25">
      <c r="B320" s="57" t="s">
        <v>232</v>
      </c>
      <c r="C320" s="57">
        <v>0.8</v>
      </c>
      <c r="D320" s="57">
        <v>4.7583478999999998E-2</v>
      </c>
      <c r="E320" s="57">
        <v>25</v>
      </c>
    </row>
    <row r="321" spans="2:5" x14ac:dyDescent="0.25">
      <c r="B321" s="57" t="s">
        <v>232</v>
      </c>
      <c r="C321" s="57">
        <v>0.8</v>
      </c>
      <c r="D321" s="57">
        <v>4.4740631000000003E-2</v>
      </c>
      <c r="E321" s="57">
        <v>10</v>
      </c>
    </row>
    <row r="322" spans="2:5" x14ac:dyDescent="0.25">
      <c r="B322" s="57" t="s">
        <v>232</v>
      </c>
      <c r="C322" s="57">
        <v>0.8</v>
      </c>
      <c r="D322" s="57">
        <v>4.2624276000000003E-2</v>
      </c>
      <c r="E322" s="57">
        <v>19.399999999999999</v>
      </c>
    </row>
    <row r="323" spans="2:5" x14ac:dyDescent="0.25">
      <c r="B323" s="57" t="s">
        <v>232</v>
      </c>
      <c r="C323" s="57">
        <v>0.8</v>
      </c>
      <c r="D323" s="57">
        <v>4.0232819000000003E-2</v>
      </c>
      <c r="E323" s="57">
        <v>180</v>
      </c>
    </row>
    <row r="324" spans="2:5" x14ac:dyDescent="0.25">
      <c r="B324" s="57" t="s">
        <v>232</v>
      </c>
      <c r="C324" s="57">
        <v>0.8</v>
      </c>
      <c r="D324" s="57">
        <v>3.9004595000000003E-2</v>
      </c>
      <c r="E324" s="57">
        <v>18.82</v>
      </c>
    </row>
    <row r="325" spans="2:5" x14ac:dyDescent="0.25">
      <c r="B325" s="57" t="s">
        <v>232</v>
      </c>
      <c r="C325" s="57">
        <v>0.8</v>
      </c>
      <c r="D325" s="57">
        <v>3.6009487E-2</v>
      </c>
      <c r="E325" s="57">
        <v>5</v>
      </c>
    </row>
    <row r="326" spans="2:5" x14ac:dyDescent="0.25">
      <c r="B326" s="57" t="s">
        <v>232</v>
      </c>
      <c r="C326" s="57">
        <v>0.79908675799999995</v>
      </c>
      <c r="D326" s="57">
        <v>0.116681336</v>
      </c>
      <c r="E326" s="57">
        <v>2</v>
      </c>
    </row>
    <row r="327" spans="2:5" x14ac:dyDescent="0.25">
      <c r="B327" s="57" t="s">
        <v>232</v>
      </c>
      <c r="C327" s="57">
        <v>0.79908675799999995</v>
      </c>
      <c r="D327" s="57">
        <v>4.8204482999999999E-2</v>
      </c>
      <c r="E327" s="57">
        <v>4</v>
      </c>
    </row>
    <row r="328" spans="2:5" x14ac:dyDescent="0.25">
      <c r="B328" s="57" t="s">
        <v>232</v>
      </c>
      <c r="C328" s="57">
        <v>0.79200000000000004</v>
      </c>
      <c r="D328" s="57">
        <v>4.4293262999999999E-2</v>
      </c>
      <c r="E328" s="57">
        <v>10</v>
      </c>
    </row>
    <row r="329" spans="2:5" x14ac:dyDescent="0.25">
      <c r="B329" s="57" t="s">
        <v>232</v>
      </c>
      <c r="C329" s="57">
        <v>0.78277886500000005</v>
      </c>
      <c r="D329" s="57">
        <v>3.6112399000000003E-2</v>
      </c>
      <c r="E329" s="57">
        <v>7</v>
      </c>
    </row>
    <row r="330" spans="2:5" x14ac:dyDescent="0.25">
      <c r="B330" s="57" t="s">
        <v>232</v>
      </c>
      <c r="C330" s="57">
        <v>0.78274353100000005</v>
      </c>
      <c r="D330" s="57">
        <v>3.6211042999999998E-2</v>
      </c>
      <c r="E330" s="57">
        <v>24</v>
      </c>
    </row>
    <row r="331" spans="2:5" x14ac:dyDescent="0.25">
      <c r="B331" s="57" t="s">
        <v>232</v>
      </c>
      <c r="C331" s="57">
        <v>0.78260869600000005</v>
      </c>
      <c r="D331" s="57">
        <v>6.9756774999999993E-2</v>
      </c>
      <c r="E331" s="57">
        <v>11.5</v>
      </c>
    </row>
    <row r="332" spans="2:5" x14ac:dyDescent="0.25">
      <c r="B332" s="57" t="s">
        <v>232</v>
      </c>
      <c r="C332" s="57">
        <v>0.78138353699999996</v>
      </c>
      <c r="D332" s="57">
        <v>0.108085379</v>
      </c>
      <c r="E332" s="57">
        <v>18.7</v>
      </c>
    </row>
    <row r="333" spans="2:5" x14ac:dyDescent="0.25">
      <c r="B333" s="57" t="s">
        <v>232</v>
      </c>
      <c r="C333" s="57">
        <v>0.78010000000000002</v>
      </c>
      <c r="D333" s="57">
        <v>4.7539862000000002E-2</v>
      </c>
      <c r="E333" s="57">
        <v>10</v>
      </c>
    </row>
    <row r="334" spans="2:5" x14ac:dyDescent="0.25">
      <c r="B334" s="57" t="s">
        <v>232</v>
      </c>
      <c r="C334" s="57">
        <v>0.77349999999999997</v>
      </c>
      <c r="D334" s="57">
        <v>4.8745296E-2</v>
      </c>
      <c r="E334" s="57">
        <v>20</v>
      </c>
    </row>
    <row r="335" spans="2:5" x14ac:dyDescent="0.25">
      <c r="B335" s="57" t="s">
        <v>232</v>
      </c>
      <c r="C335" s="57">
        <v>0.7611</v>
      </c>
      <c r="D335" s="57">
        <v>5.0204080999999998E-2</v>
      </c>
      <c r="E335" s="57">
        <v>12</v>
      </c>
    </row>
    <row r="336" spans="2:5" x14ac:dyDescent="0.25">
      <c r="B336" s="57" t="s">
        <v>232</v>
      </c>
      <c r="C336" s="57">
        <v>0.7611</v>
      </c>
      <c r="D336" s="57">
        <v>4.8844868E-2</v>
      </c>
      <c r="E336" s="57">
        <v>12</v>
      </c>
    </row>
    <row r="337" spans="2:5" x14ac:dyDescent="0.25">
      <c r="B337" s="57" t="s">
        <v>232</v>
      </c>
      <c r="C337" s="57">
        <v>0.75339999999999996</v>
      </c>
      <c r="D337" s="57">
        <v>5.0522150000000002E-2</v>
      </c>
      <c r="E337" s="57">
        <v>12</v>
      </c>
    </row>
    <row r="338" spans="2:5" x14ac:dyDescent="0.25">
      <c r="B338" s="57" t="s">
        <v>232</v>
      </c>
      <c r="C338" s="57">
        <v>0.75339999999999996</v>
      </c>
      <c r="D338" s="57">
        <v>4.8133710000000003E-2</v>
      </c>
      <c r="E338" s="57">
        <v>12</v>
      </c>
    </row>
    <row r="339" spans="2:5" x14ac:dyDescent="0.25">
      <c r="B339" s="57" t="s">
        <v>232</v>
      </c>
      <c r="C339" s="57">
        <v>0.75</v>
      </c>
      <c r="D339" s="57">
        <v>6.3320478999999999E-2</v>
      </c>
      <c r="E339" s="57">
        <v>11.5</v>
      </c>
    </row>
    <row r="340" spans="2:5" x14ac:dyDescent="0.25">
      <c r="B340" s="57" t="s">
        <v>232</v>
      </c>
      <c r="C340" s="57">
        <v>0.75</v>
      </c>
      <c r="D340" s="57">
        <v>4.8181696000000003E-2</v>
      </c>
      <c r="E340" s="57">
        <v>12</v>
      </c>
    </row>
    <row r="341" spans="2:5" x14ac:dyDescent="0.25">
      <c r="B341" s="57" t="s">
        <v>232</v>
      </c>
      <c r="C341" s="57">
        <v>0.74200913199999996</v>
      </c>
      <c r="D341" s="57">
        <v>4.9771336999999999E-2</v>
      </c>
      <c r="E341" s="57">
        <v>30</v>
      </c>
    </row>
    <row r="342" spans="2:5" x14ac:dyDescent="0.25">
      <c r="B342" s="57" t="s">
        <v>232</v>
      </c>
      <c r="C342" s="57">
        <v>0.74200913199999996</v>
      </c>
      <c r="D342" s="57">
        <v>4.8431696000000003E-2</v>
      </c>
      <c r="E342" s="57">
        <v>30</v>
      </c>
    </row>
    <row r="343" spans="2:5" x14ac:dyDescent="0.25">
      <c r="B343" s="57" t="s">
        <v>232</v>
      </c>
      <c r="C343" s="57">
        <v>0.74199999999999999</v>
      </c>
      <c r="D343" s="57">
        <v>4.6484790999999998E-2</v>
      </c>
      <c r="E343" s="57">
        <v>30</v>
      </c>
    </row>
    <row r="344" spans="2:5" x14ac:dyDescent="0.25">
      <c r="B344" s="57" t="s">
        <v>232</v>
      </c>
      <c r="C344" s="57">
        <v>0.74199999999999999</v>
      </c>
      <c r="D344" s="57">
        <v>4.6375811000000003E-2</v>
      </c>
      <c r="E344" s="57">
        <v>30</v>
      </c>
    </row>
    <row r="345" spans="2:5" x14ac:dyDescent="0.25">
      <c r="B345" s="57" t="s">
        <v>232</v>
      </c>
      <c r="C345" s="57">
        <v>0.74080000000000001</v>
      </c>
      <c r="D345" s="57">
        <v>4.5910082999999997E-2</v>
      </c>
      <c r="E345" s="57">
        <v>15</v>
      </c>
    </row>
    <row r="346" spans="2:5" x14ac:dyDescent="0.25">
      <c r="B346" s="57" t="s">
        <v>232</v>
      </c>
      <c r="C346" s="57">
        <v>0.73354261799999998</v>
      </c>
      <c r="D346" s="57">
        <v>7.7323302999999996E-2</v>
      </c>
      <c r="E346" s="57">
        <v>1.2</v>
      </c>
    </row>
    <row r="347" spans="2:5" x14ac:dyDescent="0.25">
      <c r="B347" s="57" t="s">
        <v>232</v>
      </c>
      <c r="C347" s="57">
        <v>0.73299999999999998</v>
      </c>
      <c r="D347" s="57">
        <v>4.1922513000000002E-2</v>
      </c>
      <c r="E347" s="57">
        <v>7.5</v>
      </c>
    </row>
    <row r="348" spans="2:5" x14ac:dyDescent="0.25">
      <c r="B348" s="57" t="s">
        <v>232</v>
      </c>
      <c r="C348" s="57">
        <v>0.73287671200000004</v>
      </c>
      <c r="D348" s="57">
        <v>5.9415959999999997E-2</v>
      </c>
      <c r="E348" s="57">
        <v>12</v>
      </c>
    </row>
    <row r="349" spans="2:5" x14ac:dyDescent="0.25">
      <c r="B349" s="57" t="s">
        <v>232</v>
      </c>
      <c r="C349" s="57">
        <v>0.72960000000000003</v>
      </c>
      <c r="D349" s="57">
        <v>4.3245830999999998E-2</v>
      </c>
      <c r="E349" s="57">
        <v>9</v>
      </c>
    </row>
    <row r="350" spans="2:5" x14ac:dyDescent="0.25">
      <c r="B350" s="57" t="s">
        <v>232</v>
      </c>
      <c r="C350" s="57">
        <v>0.72674837800000003</v>
      </c>
      <c r="D350" s="57">
        <v>5.6134404999999998E-2</v>
      </c>
      <c r="E350" s="57">
        <v>9.5</v>
      </c>
    </row>
    <row r="351" spans="2:5" x14ac:dyDescent="0.25">
      <c r="B351" s="57" t="s">
        <v>232</v>
      </c>
      <c r="C351" s="57">
        <v>0.72670000000000001</v>
      </c>
      <c r="D351" s="57">
        <v>5.7038605999999999E-2</v>
      </c>
      <c r="E351" s="57">
        <v>9.5</v>
      </c>
    </row>
    <row r="352" spans="2:5" x14ac:dyDescent="0.25">
      <c r="B352" s="57" t="s">
        <v>232</v>
      </c>
      <c r="C352" s="57">
        <v>0.72509999999999997</v>
      </c>
      <c r="D352" s="57">
        <v>4.6790027999999997E-2</v>
      </c>
      <c r="E352" s="57">
        <v>8</v>
      </c>
    </row>
    <row r="353" spans="2:5" x14ac:dyDescent="0.25">
      <c r="B353" s="57" t="s">
        <v>232</v>
      </c>
      <c r="C353" s="57">
        <v>0.72470000000000001</v>
      </c>
      <c r="D353" s="57">
        <v>5.0500072E-2</v>
      </c>
      <c r="E353" s="57">
        <v>30</v>
      </c>
    </row>
    <row r="354" spans="2:5" x14ac:dyDescent="0.25">
      <c r="B354" s="57" t="s">
        <v>232</v>
      </c>
      <c r="C354" s="57">
        <v>0.72470000000000001</v>
      </c>
      <c r="D354" s="57">
        <v>4.5864625999999999E-2</v>
      </c>
      <c r="E354" s="57">
        <v>30</v>
      </c>
    </row>
    <row r="355" spans="2:5" x14ac:dyDescent="0.25">
      <c r="B355" s="57" t="s">
        <v>232</v>
      </c>
      <c r="C355" s="57">
        <v>0.72455968699999995</v>
      </c>
      <c r="D355" s="57">
        <v>5.0864856999999999E-2</v>
      </c>
      <c r="E355" s="57">
        <v>4.2</v>
      </c>
    </row>
    <row r="356" spans="2:5" x14ac:dyDescent="0.25">
      <c r="B356" s="57" t="s">
        <v>232</v>
      </c>
      <c r="C356" s="57">
        <v>0.72330000000000005</v>
      </c>
      <c r="D356" s="57">
        <v>5.8356202000000003E-2</v>
      </c>
      <c r="E356" s="57">
        <v>15</v>
      </c>
    </row>
    <row r="357" spans="2:5" x14ac:dyDescent="0.25">
      <c r="B357" s="57" t="s">
        <v>232</v>
      </c>
      <c r="C357" s="57">
        <v>0.72330000000000005</v>
      </c>
      <c r="D357" s="57">
        <v>4.9180898000000001E-2</v>
      </c>
      <c r="E357" s="57">
        <v>2.91</v>
      </c>
    </row>
    <row r="358" spans="2:5" x14ac:dyDescent="0.25">
      <c r="B358" s="57" t="s">
        <v>232</v>
      </c>
      <c r="C358" s="57">
        <v>0.72328305900000001</v>
      </c>
      <c r="D358" s="57">
        <v>4.9481667999999999E-2</v>
      </c>
      <c r="E358" s="57">
        <v>9.9</v>
      </c>
    </row>
    <row r="359" spans="2:5" x14ac:dyDescent="0.25">
      <c r="B359" s="57" t="s">
        <v>232</v>
      </c>
      <c r="C359" s="57">
        <v>0.72319999999999995</v>
      </c>
      <c r="D359" s="57">
        <v>4.9177400000000003E-2</v>
      </c>
      <c r="E359" s="57">
        <v>30</v>
      </c>
    </row>
    <row r="360" spans="2:5" x14ac:dyDescent="0.25">
      <c r="B360" s="57" t="s">
        <v>232</v>
      </c>
      <c r="C360" s="57">
        <v>0.72319999999999995</v>
      </c>
      <c r="D360" s="57">
        <v>4.9141509E-2</v>
      </c>
      <c r="E360" s="57">
        <v>30</v>
      </c>
    </row>
    <row r="361" spans="2:5" x14ac:dyDescent="0.25">
      <c r="B361" s="57" t="s">
        <v>232</v>
      </c>
      <c r="C361" s="57">
        <v>0.72</v>
      </c>
      <c r="D361" s="57">
        <v>5.4263855999999999E-2</v>
      </c>
      <c r="E361" s="57">
        <v>30</v>
      </c>
    </row>
    <row r="362" spans="2:5" x14ac:dyDescent="0.25">
      <c r="B362" s="57" t="s">
        <v>232</v>
      </c>
      <c r="C362" s="57">
        <v>0.72</v>
      </c>
      <c r="D362" s="57">
        <v>5.2702606999999999E-2</v>
      </c>
      <c r="E362" s="57">
        <v>10</v>
      </c>
    </row>
    <row r="363" spans="2:5" x14ac:dyDescent="0.25">
      <c r="B363" s="57" t="s">
        <v>232</v>
      </c>
      <c r="C363" s="57">
        <v>0.72</v>
      </c>
      <c r="D363" s="57">
        <v>5.2250913000000003E-2</v>
      </c>
      <c r="E363" s="57">
        <v>7.5</v>
      </c>
    </row>
    <row r="364" spans="2:5" x14ac:dyDescent="0.25">
      <c r="B364" s="57" t="s">
        <v>232</v>
      </c>
      <c r="C364" s="57">
        <v>0.72</v>
      </c>
      <c r="D364" s="57">
        <v>5.2068509999999998E-2</v>
      </c>
      <c r="E364" s="57">
        <v>12</v>
      </c>
    </row>
    <row r="365" spans="2:5" x14ac:dyDescent="0.25">
      <c r="B365" s="57" t="s">
        <v>232</v>
      </c>
      <c r="C365" s="57">
        <v>0.72</v>
      </c>
      <c r="D365" s="57">
        <v>5.0574564000000002E-2</v>
      </c>
      <c r="E365" s="57">
        <v>10</v>
      </c>
    </row>
    <row r="366" spans="2:5" x14ac:dyDescent="0.25">
      <c r="B366" s="57" t="s">
        <v>232</v>
      </c>
      <c r="C366" s="57">
        <v>0.72</v>
      </c>
      <c r="D366" s="57">
        <v>4.8752931999999999E-2</v>
      </c>
      <c r="E366" s="57">
        <v>15</v>
      </c>
    </row>
    <row r="367" spans="2:5" x14ac:dyDescent="0.25">
      <c r="B367" s="57" t="s">
        <v>232</v>
      </c>
      <c r="C367" s="57">
        <v>0.72</v>
      </c>
      <c r="D367" s="57">
        <v>4.8471944000000003E-2</v>
      </c>
      <c r="E367" s="57">
        <v>10</v>
      </c>
    </row>
    <row r="368" spans="2:5" x14ac:dyDescent="0.25">
      <c r="B368" s="57" t="s">
        <v>232</v>
      </c>
      <c r="C368" s="57">
        <v>0.72</v>
      </c>
      <c r="D368" s="57">
        <v>4.8470346999999997E-2</v>
      </c>
      <c r="E368" s="57">
        <v>7.5</v>
      </c>
    </row>
    <row r="369" spans="2:5" x14ac:dyDescent="0.25">
      <c r="B369" s="57" t="s">
        <v>232</v>
      </c>
      <c r="C369" s="57">
        <v>0.72</v>
      </c>
      <c r="D369" s="57">
        <v>4.8270650999999998E-2</v>
      </c>
      <c r="E369" s="57">
        <v>3.66</v>
      </c>
    </row>
    <row r="370" spans="2:5" x14ac:dyDescent="0.25">
      <c r="B370" s="57" t="s">
        <v>232</v>
      </c>
      <c r="C370" s="57">
        <v>0.72</v>
      </c>
      <c r="D370" s="57">
        <v>4.8043277000000002E-2</v>
      </c>
      <c r="E370" s="57">
        <v>10</v>
      </c>
    </row>
    <row r="371" spans="2:5" x14ac:dyDescent="0.25">
      <c r="B371" s="57" t="s">
        <v>232</v>
      </c>
      <c r="C371" s="57">
        <v>0.72</v>
      </c>
      <c r="D371" s="57">
        <v>4.7621795000000001E-2</v>
      </c>
      <c r="E371" s="57">
        <v>10</v>
      </c>
    </row>
    <row r="372" spans="2:5" x14ac:dyDescent="0.25">
      <c r="B372" s="57" t="s">
        <v>232</v>
      </c>
      <c r="C372" s="57">
        <v>0.72</v>
      </c>
      <c r="D372" s="57">
        <v>4.7617006000000003E-2</v>
      </c>
      <c r="E372" s="57">
        <v>10</v>
      </c>
    </row>
    <row r="373" spans="2:5" x14ac:dyDescent="0.25">
      <c r="B373" s="57" t="s">
        <v>232</v>
      </c>
      <c r="C373" s="57">
        <v>0.72</v>
      </c>
      <c r="D373" s="57">
        <v>4.6208872999999998E-2</v>
      </c>
      <c r="E373" s="57">
        <v>20</v>
      </c>
    </row>
    <row r="374" spans="2:5" x14ac:dyDescent="0.25">
      <c r="B374" s="57" t="s">
        <v>232</v>
      </c>
      <c r="C374" s="57">
        <v>0.71989999999999998</v>
      </c>
      <c r="D374" s="57">
        <v>5.0980913000000003E-2</v>
      </c>
      <c r="E374" s="57">
        <v>4.5</v>
      </c>
    </row>
    <row r="375" spans="2:5" x14ac:dyDescent="0.25">
      <c r="B375" s="57" t="s">
        <v>232</v>
      </c>
      <c r="C375" s="57">
        <v>0.719178082</v>
      </c>
      <c r="D375" s="57">
        <v>7.2658547000000004E-2</v>
      </c>
      <c r="E375" s="57">
        <v>9.1999999999999993</v>
      </c>
    </row>
    <row r="376" spans="2:5" x14ac:dyDescent="0.25">
      <c r="B376" s="57" t="s">
        <v>232</v>
      </c>
      <c r="C376" s="57">
        <v>0.71660000000000001</v>
      </c>
      <c r="D376" s="57">
        <v>5.6732940000000003E-2</v>
      </c>
      <c r="E376" s="57">
        <v>25</v>
      </c>
    </row>
    <row r="377" spans="2:5" x14ac:dyDescent="0.25">
      <c r="B377" s="57" t="s">
        <v>232</v>
      </c>
      <c r="C377" s="57">
        <v>0.71609999999999996</v>
      </c>
      <c r="D377" s="57">
        <v>4.3297226000000001E-2</v>
      </c>
      <c r="E377" s="57">
        <v>10</v>
      </c>
    </row>
    <row r="378" spans="2:5" x14ac:dyDescent="0.25">
      <c r="B378" s="57" t="s">
        <v>232</v>
      </c>
      <c r="C378" s="57">
        <v>0.71347031999999999</v>
      </c>
      <c r="D378" s="57">
        <v>3.0447671999999999E-2</v>
      </c>
      <c r="E378" s="57">
        <v>36</v>
      </c>
    </row>
    <row r="379" spans="2:5" x14ac:dyDescent="0.25">
      <c r="B379" s="57" t="s">
        <v>232</v>
      </c>
      <c r="C379" s="57">
        <v>0.71120000000000005</v>
      </c>
      <c r="D379" s="57">
        <v>4.9538404000000001E-2</v>
      </c>
      <c r="E379" s="57">
        <v>30</v>
      </c>
    </row>
    <row r="380" spans="2:5" x14ac:dyDescent="0.25">
      <c r="B380" s="57" t="s">
        <v>232</v>
      </c>
      <c r="C380" s="57">
        <v>0.71040000000000003</v>
      </c>
      <c r="D380" s="57">
        <v>4.9591900000000001E-2</v>
      </c>
      <c r="E380" s="57">
        <v>30</v>
      </c>
    </row>
    <row r="381" spans="2:5" x14ac:dyDescent="0.25">
      <c r="B381" s="57" t="s">
        <v>232</v>
      </c>
      <c r="C381" s="57">
        <v>0.71040000000000003</v>
      </c>
      <c r="D381" s="57">
        <v>4.9534986000000003E-2</v>
      </c>
      <c r="E381" s="57">
        <v>30</v>
      </c>
    </row>
    <row r="382" spans="2:5" x14ac:dyDescent="0.25">
      <c r="B382" s="57" t="s">
        <v>232</v>
      </c>
      <c r="C382" s="57">
        <v>0.71040000000000003</v>
      </c>
      <c r="D382" s="57">
        <v>4.943732E-2</v>
      </c>
      <c r="E382" s="57">
        <v>30</v>
      </c>
    </row>
    <row r="383" spans="2:5" x14ac:dyDescent="0.25">
      <c r="B383" s="57" t="s">
        <v>232</v>
      </c>
      <c r="C383" s="57">
        <v>0.70960000000000001</v>
      </c>
      <c r="D383" s="57">
        <v>4.9558995000000002E-2</v>
      </c>
      <c r="E383" s="57">
        <v>30</v>
      </c>
    </row>
    <row r="384" spans="2:5" x14ac:dyDescent="0.25">
      <c r="B384" s="57" t="s">
        <v>232</v>
      </c>
      <c r="C384" s="57">
        <v>0.70960000000000001</v>
      </c>
      <c r="D384" s="57">
        <v>4.9445743E-2</v>
      </c>
      <c r="E384" s="57">
        <v>30</v>
      </c>
    </row>
    <row r="385" spans="2:5" x14ac:dyDescent="0.25">
      <c r="B385" s="57" t="s">
        <v>232</v>
      </c>
      <c r="C385" s="57">
        <v>0.70879999999999999</v>
      </c>
      <c r="D385" s="57">
        <v>4.9608409999999999E-2</v>
      </c>
      <c r="E385" s="57">
        <v>30</v>
      </c>
    </row>
    <row r="386" spans="2:5" x14ac:dyDescent="0.25">
      <c r="B386" s="57" t="s">
        <v>232</v>
      </c>
      <c r="C386" s="57">
        <v>0.70720000000000005</v>
      </c>
      <c r="D386" s="57">
        <v>4.8910001000000002E-2</v>
      </c>
      <c r="E386" s="57">
        <v>30</v>
      </c>
    </row>
    <row r="387" spans="2:5" x14ac:dyDescent="0.25">
      <c r="B387" s="57" t="s">
        <v>232</v>
      </c>
      <c r="C387" s="57">
        <v>0.7056</v>
      </c>
      <c r="D387" s="57">
        <v>4.3093649999999997E-2</v>
      </c>
      <c r="E387" s="57">
        <v>20</v>
      </c>
    </row>
    <row r="388" spans="2:5" x14ac:dyDescent="0.25">
      <c r="B388" s="57" t="s">
        <v>232</v>
      </c>
      <c r="C388" s="57">
        <v>0.70399999999999996</v>
      </c>
      <c r="D388" s="57">
        <v>5.0910486999999997E-2</v>
      </c>
      <c r="E388" s="57">
        <v>10</v>
      </c>
    </row>
    <row r="389" spans="2:5" x14ac:dyDescent="0.25">
      <c r="B389" s="57" t="s">
        <v>232</v>
      </c>
      <c r="C389" s="57">
        <v>0.70399999999999996</v>
      </c>
      <c r="D389" s="57">
        <v>5.0297571999999999E-2</v>
      </c>
      <c r="E389" s="57">
        <v>8</v>
      </c>
    </row>
    <row r="390" spans="2:5" x14ac:dyDescent="0.25">
      <c r="B390" s="57" t="s">
        <v>232</v>
      </c>
      <c r="C390" s="57">
        <v>0.70320000000000005</v>
      </c>
      <c r="D390" s="57">
        <v>4.8357498999999998E-2</v>
      </c>
      <c r="E390" s="57">
        <v>30</v>
      </c>
    </row>
    <row r="391" spans="2:5" x14ac:dyDescent="0.25">
      <c r="B391" s="57" t="s">
        <v>232</v>
      </c>
      <c r="C391" s="57">
        <v>0.70250000000000001</v>
      </c>
      <c r="D391" s="57">
        <v>6.7771542000000004E-2</v>
      </c>
      <c r="E391" s="57">
        <v>13</v>
      </c>
    </row>
    <row r="392" spans="2:5" x14ac:dyDescent="0.25">
      <c r="B392" s="57" t="s">
        <v>232</v>
      </c>
      <c r="C392" s="57">
        <v>0.7</v>
      </c>
      <c r="D392" s="57">
        <v>5.7876602999999999E-2</v>
      </c>
      <c r="E392" s="57">
        <v>8</v>
      </c>
    </row>
    <row r="393" spans="2:5" x14ac:dyDescent="0.25">
      <c r="B393" s="57" t="s">
        <v>232</v>
      </c>
      <c r="C393" s="57">
        <v>0.7</v>
      </c>
      <c r="D393" s="57">
        <v>5.2588098999999999E-2</v>
      </c>
      <c r="E393" s="57">
        <v>10</v>
      </c>
    </row>
    <row r="394" spans="2:5" x14ac:dyDescent="0.25">
      <c r="B394" s="57" t="s">
        <v>232</v>
      </c>
      <c r="C394" s="57">
        <v>0.7</v>
      </c>
      <c r="D394" s="57">
        <v>5.0489036000000001E-2</v>
      </c>
      <c r="E394" s="57">
        <v>12</v>
      </c>
    </row>
    <row r="395" spans="2:5" x14ac:dyDescent="0.25">
      <c r="B395" s="57" t="s">
        <v>232</v>
      </c>
      <c r="C395" s="57">
        <v>0.7</v>
      </c>
      <c r="D395" s="57">
        <v>5.0282089000000002E-2</v>
      </c>
      <c r="E395" s="57">
        <v>11</v>
      </c>
    </row>
    <row r="396" spans="2:5" x14ac:dyDescent="0.25">
      <c r="B396" s="57" t="s">
        <v>232</v>
      </c>
      <c r="C396" s="57">
        <v>0.7</v>
      </c>
      <c r="D396" s="57">
        <v>4.8013923999999999E-2</v>
      </c>
      <c r="E396" s="57">
        <v>10</v>
      </c>
    </row>
    <row r="397" spans="2:5" x14ac:dyDescent="0.25">
      <c r="B397" s="57" t="s">
        <v>232</v>
      </c>
      <c r="C397" s="57">
        <v>0.7</v>
      </c>
      <c r="D397" s="57">
        <v>4.5860260999999999E-2</v>
      </c>
      <c r="E397" s="57">
        <v>6</v>
      </c>
    </row>
    <row r="398" spans="2:5" x14ac:dyDescent="0.25">
      <c r="B398" s="57" t="s">
        <v>232</v>
      </c>
      <c r="C398" s="57">
        <v>0.7</v>
      </c>
      <c r="D398" s="57">
        <v>4.4205807E-2</v>
      </c>
      <c r="E398" s="57">
        <v>8</v>
      </c>
    </row>
    <row r="399" spans="2:5" x14ac:dyDescent="0.25">
      <c r="B399" s="57" t="s">
        <v>232</v>
      </c>
      <c r="C399" s="57">
        <v>0.6996</v>
      </c>
      <c r="D399" s="57">
        <v>6.1515991999999999E-2</v>
      </c>
      <c r="E399" s="57">
        <v>7.5</v>
      </c>
    </row>
    <row r="400" spans="2:5" x14ac:dyDescent="0.25">
      <c r="B400" s="57" t="s">
        <v>232</v>
      </c>
      <c r="C400" s="57">
        <v>0.69920000000000004</v>
      </c>
      <c r="D400" s="57">
        <v>5.0790602999999997E-2</v>
      </c>
      <c r="E400" s="57">
        <v>30</v>
      </c>
    </row>
    <row r="401" spans="2:5" x14ac:dyDescent="0.25">
      <c r="B401" s="57" t="s">
        <v>232</v>
      </c>
      <c r="C401" s="57">
        <v>0.69863013699999998</v>
      </c>
      <c r="D401" s="57">
        <v>6.5079792999999997E-2</v>
      </c>
      <c r="E401" s="57">
        <v>9.5</v>
      </c>
    </row>
    <row r="402" spans="2:5" x14ac:dyDescent="0.25">
      <c r="B402" s="57" t="s">
        <v>232</v>
      </c>
      <c r="C402" s="57">
        <v>0.69863013699999998</v>
      </c>
      <c r="D402" s="57">
        <v>4.4911293999999997E-2</v>
      </c>
      <c r="E402" s="57">
        <v>4</v>
      </c>
    </row>
    <row r="403" spans="2:5" x14ac:dyDescent="0.25">
      <c r="B403" s="57" t="s">
        <v>232</v>
      </c>
      <c r="C403" s="57">
        <v>0.69520547899999996</v>
      </c>
      <c r="D403" s="57">
        <v>5.0686017999999999E-2</v>
      </c>
      <c r="E403" s="57">
        <v>10</v>
      </c>
    </row>
    <row r="404" spans="2:5" x14ac:dyDescent="0.25">
      <c r="B404" s="57" t="s">
        <v>232</v>
      </c>
      <c r="C404" s="57">
        <v>0.69164383600000001</v>
      </c>
      <c r="D404" s="57">
        <v>5.5739983999999999E-2</v>
      </c>
      <c r="E404" s="57">
        <v>7.5</v>
      </c>
    </row>
    <row r="405" spans="2:5" x14ac:dyDescent="0.25">
      <c r="B405" s="57" t="s">
        <v>232</v>
      </c>
      <c r="C405" s="57">
        <v>0.69163812800000002</v>
      </c>
      <c r="D405" s="57">
        <v>5.6544011999999998E-2</v>
      </c>
      <c r="E405" s="57">
        <v>8</v>
      </c>
    </row>
    <row r="406" spans="2:5" x14ac:dyDescent="0.25">
      <c r="B406" s="57" t="s">
        <v>232</v>
      </c>
      <c r="C406" s="57">
        <v>0.69159999999999999</v>
      </c>
      <c r="D406" s="57">
        <v>5.5445258999999997E-2</v>
      </c>
      <c r="E406" s="57">
        <v>10</v>
      </c>
    </row>
    <row r="407" spans="2:5" x14ac:dyDescent="0.25">
      <c r="B407" s="57" t="s">
        <v>232</v>
      </c>
      <c r="C407" s="57">
        <v>0.68869999999999998</v>
      </c>
      <c r="D407" s="57">
        <v>3.2515213000000001E-2</v>
      </c>
      <c r="E407" s="57">
        <v>4.2</v>
      </c>
    </row>
    <row r="408" spans="2:5" x14ac:dyDescent="0.25">
      <c r="B408" s="57" t="s">
        <v>232</v>
      </c>
      <c r="C408" s="57">
        <v>0.68779999999999997</v>
      </c>
      <c r="D408" s="57">
        <v>4.6474011000000003E-2</v>
      </c>
      <c r="E408" s="57">
        <v>7.5</v>
      </c>
    </row>
    <row r="409" spans="2:5" x14ac:dyDescent="0.25">
      <c r="B409" s="57" t="s">
        <v>232</v>
      </c>
      <c r="C409" s="57">
        <v>0.68711948199999995</v>
      </c>
      <c r="D409" s="57">
        <v>4.0615190000000002E-2</v>
      </c>
      <c r="E409" s="57">
        <v>12</v>
      </c>
    </row>
    <row r="410" spans="2:5" x14ac:dyDescent="0.25">
      <c r="B410" s="57" t="s">
        <v>232</v>
      </c>
      <c r="C410" s="57">
        <v>0.68710000000000004</v>
      </c>
      <c r="D410" s="57">
        <v>4.1745206E-2</v>
      </c>
      <c r="E410" s="57">
        <v>12</v>
      </c>
    </row>
    <row r="411" spans="2:5" x14ac:dyDescent="0.25">
      <c r="B411" s="57" t="s">
        <v>232</v>
      </c>
      <c r="C411" s="57">
        <v>0.68489999999999995</v>
      </c>
      <c r="D411" s="57">
        <v>5.1900422000000002E-2</v>
      </c>
      <c r="E411" s="57">
        <v>30</v>
      </c>
    </row>
    <row r="412" spans="2:5" x14ac:dyDescent="0.25">
      <c r="B412" s="57" t="s">
        <v>232</v>
      </c>
      <c r="C412" s="57">
        <v>0.68489999999999995</v>
      </c>
      <c r="D412" s="57">
        <v>4.8707555E-2</v>
      </c>
      <c r="E412" s="57">
        <v>30</v>
      </c>
    </row>
    <row r="413" spans="2:5" x14ac:dyDescent="0.25">
      <c r="B413" s="57" t="s">
        <v>232</v>
      </c>
      <c r="C413" s="57">
        <v>0.68489999999999995</v>
      </c>
      <c r="D413" s="57">
        <v>4.7414666000000001E-2</v>
      </c>
      <c r="E413" s="57">
        <v>30</v>
      </c>
    </row>
    <row r="414" spans="2:5" x14ac:dyDescent="0.25">
      <c r="B414" s="57" t="s">
        <v>232</v>
      </c>
      <c r="C414" s="57">
        <v>0.68489999999999995</v>
      </c>
      <c r="D414" s="57">
        <v>4.738187E-2</v>
      </c>
      <c r="E414" s="57">
        <v>30</v>
      </c>
    </row>
    <row r="415" spans="2:5" x14ac:dyDescent="0.25">
      <c r="B415" s="57" t="s">
        <v>232</v>
      </c>
      <c r="C415" s="57">
        <v>0.67520000000000002</v>
      </c>
      <c r="D415" s="57">
        <v>5.0853654999999998E-2</v>
      </c>
      <c r="E415" s="57">
        <v>24</v>
      </c>
    </row>
    <row r="416" spans="2:5" x14ac:dyDescent="0.25">
      <c r="B416" s="57" t="s">
        <v>232</v>
      </c>
      <c r="C416" s="57">
        <v>0.67500000000000004</v>
      </c>
      <c r="D416" s="57">
        <v>7.4984568000000001E-2</v>
      </c>
      <c r="E416" s="57">
        <v>2</v>
      </c>
    </row>
    <row r="417" spans="2:5" x14ac:dyDescent="0.25">
      <c r="B417" s="57" t="s">
        <v>232</v>
      </c>
      <c r="C417" s="57">
        <v>0.67500000000000004</v>
      </c>
      <c r="D417" s="57">
        <v>5.0494737999999997E-2</v>
      </c>
      <c r="E417" s="57">
        <v>10</v>
      </c>
    </row>
    <row r="418" spans="2:5" x14ac:dyDescent="0.25">
      <c r="B418" s="57" t="s">
        <v>232</v>
      </c>
      <c r="C418" s="57">
        <v>0.67320000000000002</v>
      </c>
      <c r="D418" s="57">
        <v>4.6932943999999997E-2</v>
      </c>
      <c r="E418" s="57">
        <v>7.8</v>
      </c>
    </row>
    <row r="419" spans="2:5" x14ac:dyDescent="0.25">
      <c r="B419" s="57" t="s">
        <v>232</v>
      </c>
      <c r="C419" s="57">
        <v>0.66969999999999996</v>
      </c>
      <c r="D419" s="57">
        <v>4.9490375000000003E-2</v>
      </c>
      <c r="E419" s="57">
        <v>30</v>
      </c>
    </row>
    <row r="420" spans="2:5" x14ac:dyDescent="0.25">
      <c r="B420" s="57" t="s">
        <v>232</v>
      </c>
      <c r="C420" s="57">
        <v>0.66700000000000004</v>
      </c>
      <c r="D420" s="57">
        <v>7.5489430999999996E-2</v>
      </c>
      <c r="E420" s="57">
        <v>1.7</v>
      </c>
    </row>
    <row r="421" spans="2:5" x14ac:dyDescent="0.25">
      <c r="B421" s="57" t="s">
        <v>232</v>
      </c>
      <c r="C421" s="57">
        <v>0.66620000000000001</v>
      </c>
      <c r="D421" s="57">
        <v>5.1537588000000002E-2</v>
      </c>
      <c r="E421" s="57">
        <v>12</v>
      </c>
    </row>
    <row r="422" spans="2:5" x14ac:dyDescent="0.25">
      <c r="B422" s="57" t="s">
        <v>232</v>
      </c>
      <c r="C422" s="57">
        <v>0.66410000000000002</v>
      </c>
      <c r="D422" s="57">
        <v>4.6220364999999999E-2</v>
      </c>
      <c r="E422" s="57">
        <v>30</v>
      </c>
    </row>
    <row r="423" spans="2:5" x14ac:dyDescent="0.25">
      <c r="B423" s="57" t="s">
        <v>232</v>
      </c>
      <c r="C423" s="57">
        <v>0.65820000000000001</v>
      </c>
      <c r="D423" s="57">
        <v>4.8973520999999999E-2</v>
      </c>
      <c r="E423" s="57">
        <v>6</v>
      </c>
    </row>
    <row r="424" spans="2:5" x14ac:dyDescent="0.25">
      <c r="B424" s="57" t="s">
        <v>232</v>
      </c>
      <c r="C424" s="57">
        <v>0.653061224</v>
      </c>
      <c r="D424" s="57">
        <v>6.0550917000000003E-2</v>
      </c>
      <c r="E424" s="57">
        <v>9.8000000000000007</v>
      </c>
    </row>
    <row r="425" spans="2:5" x14ac:dyDescent="0.25">
      <c r="B425" s="57" t="s">
        <v>232</v>
      </c>
      <c r="C425" s="57">
        <v>0.65300000000000002</v>
      </c>
      <c r="D425" s="57">
        <v>5.8144726000000001E-2</v>
      </c>
      <c r="E425" s="57">
        <v>24</v>
      </c>
    </row>
    <row r="426" spans="2:5" x14ac:dyDescent="0.25">
      <c r="B426" s="57" t="s">
        <v>232</v>
      </c>
      <c r="C426" s="57">
        <v>0.65300000000000002</v>
      </c>
      <c r="D426" s="57">
        <v>5.3101203999999999E-2</v>
      </c>
      <c r="E426" s="57">
        <v>30</v>
      </c>
    </row>
    <row r="427" spans="2:5" x14ac:dyDescent="0.25">
      <c r="B427" s="57" t="s">
        <v>232</v>
      </c>
      <c r="C427" s="57">
        <v>0.65300000000000002</v>
      </c>
      <c r="D427" s="57">
        <v>5.2417828999999999E-2</v>
      </c>
      <c r="E427" s="57">
        <v>30</v>
      </c>
    </row>
    <row r="428" spans="2:5" x14ac:dyDescent="0.25">
      <c r="B428" s="57" t="s">
        <v>232</v>
      </c>
      <c r="C428" s="57">
        <v>0.65300000000000002</v>
      </c>
      <c r="D428" s="57">
        <v>5.2302405000000003E-2</v>
      </c>
      <c r="E428" s="57">
        <v>30</v>
      </c>
    </row>
    <row r="429" spans="2:5" x14ac:dyDescent="0.25">
      <c r="B429" s="57" t="s">
        <v>232</v>
      </c>
      <c r="C429" s="57">
        <v>0.65300000000000002</v>
      </c>
      <c r="D429" s="57">
        <v>5.1824653999999998E-2</v>
      </c>
      <c r="E429" s="57">
        <v>30</v>
      </c>
    </row>
    <row r="430" spans="2:5" x14ac:dyDescent="0.25">
      <c r="B430" s="57" t="s">
        <v>232</v>
      </c>
      <c r="C430" s="57">
        <v>0.65300000000000002</v>
      </c>
      <c r="D430" s="57">
        <v>5.1390473999999998E-2</v>
      </c>
      <c r="E430" s="57">
        <v>30</v>
      </c>
    </row>
    <row r="431" spans="2:5" x14ac:dyDescent="0.25">
      <c r="B431" s="57" t="s">
        <v>232</v>
      </c>
      <c r="C431" s="57">
        <v>0.65300000000000002</v>
      </c>
      <c r="D431" s="57">
        <v>5.1054901999999999E-2</v>
      </c>
      <c r="E431" s="57">
        <v>30</v>
      </c>
    </row>
    <row r="432" spans="2:5" x14ac:dyDescent="0.25">
      <c r="B432" s="57" t="s">
        <v>232</v>
      </c>
      <c r="C432" s="57">
        <v>0.65300000000000002</v>
      </c>
      <c r="D432" s="57">
        <v>5.0594732000000003E-2</v>
      </c>
      <c r="E432" s="57">
        <v>30</v>
      </c>
    </row>
    <row r="433" spans="2:5" x14ac:dyDescent="0.25">
      <c r="B433" s="57" t="s">
        <v>232</v>
      </c>
      <c r="C433" s="57">
        <v>0.65300000000000002</v>
      </c>
      <c r="D433" s="57">
        <v>5.0455610999999997E-2</v>
      </c>
      <c r="E433" s="57">
        <v>30</v>
      </c>
    </row>
    <row r="434" spans="2:5" x14ac:dyDescent="0.25">
      <c r="B434" s="57" t="s">
        <v>232</v>
      </c>
      <c r="C434" s="57">
        <v>0.65300000000000002</v>
      </c>
      <c r="D434" s="57">
        <v>5.0400573999999997E-2</v>
      </c>
      <c r="E434" s="57">
        <v>30</v>
      </c>
    </row>
    <row r="435" spans="2:5" x14ac:dyDescent="0.25">
      <c r="B435" s="57" t="s">
        <v>232</v>
      </c>
      <c r="C435" s="57">
        <v>0.65300000000000002</v>
      </c>
      <c r="D435" s="57">
        <v>5.0202594000000003E-2</v>
      </c>
      <c r="E435" s="57">
        <v>30</v>
      </c>
    </row>
    <row r="436" spans="2:5" x14ac:dyDescent="0.25">
      <c r="B436" s="57" t="s">
        <v>232</v>
      </c>
      <c r="C436" s="57">
        <v>0.65300000000000002</v>
      </c>
      <c r="D436" s="57">
        <v>5.0017608999999998E-2</v>
      </c>
      <c r="E436" s="57">
        <v>30</v>
      </c>
    </row>
    <row r="437" spans="2:5" x14ac:dyDescent="0.25">
      <c r="B437" s="57" t="s">
        <v>232</v>
      </c>
      <c r="C437" s="57">
        <v>0.65300000000000002</v>
      </c>
      <c r="D437" s="57">
        <v>4.9916707999999997E-2</v>
      </c>
      <c r="E437" s="57">
        <v>30</v>
      </c>
    </row>
    <row r="438" spans="2:5" x14ac:dyDescent="0.25">
      <c r="B438" s="57" t="s">
        <v>232</v>
      </c>
      <c r="C438" s="57">
        <v>0.65300000000000002</v>
      </c>
      <c r="D438" s="57">
        <v>4.9758477000000002E-2</v>
      </c>
      <c r="E438" s="57">
        <v>30</v>
      </c>
    </row>
    <row r="439" spans="2:5" x14ac:dyDescent="0.25">
      <c r="B439" s="57" t="s">
        <v>232</v>
      </c>
      <c r="C439" s="57">
        <v>0.65300000000000002</v>
      </c>
      <c r="D439" s="57">
        <v>4.9656047000000002E-2</v>
      </c>
      <c r="E439" s="57">
        <v>60</v>
      </c>
    </row>
    <row r="440" spans="2:5" x14ac:dyDescent="0.25">
      <c r="B440" s="57" t="s">
        <v>232</v>
      </c>
      <c r="C440" s="57">
        <v>0.65300000000000002</v>
      </c>
      <c r="D440" s="57">
        <v>4.9519219000000003E-2</v>
      </c>
      <c r="E440" s="57">
        <v>30</v>
      </c>
    </row>
    <row r="441" spans="2:5" x14ac:dyDescent="0.25">
      <c r="B441" s="57" t="s">
        <v>232</v>
      </c>
      <c r="C441" s="57">
        <v>0.65300000000000002</v>
      </c>
      <c r="D441" s="57">
        <v>4.7240537999999999E-2</v>
      </c>
      <c r="E441" s="57">
        <v>30</v>
      </c>
    </row>
    <row r="442" spans="2:5" x14ac:dyDescent="0.25">
      <c r="B442" s="57" t="s">
        <v>232</v>
      </c>
      <c r="C442" s="57">
        <v>0.65296803699999995</v>
      </c>
      <c r="D442" s="57">
        <v>5.6757444999999997E-2</v>
      </c>
      <c r="E442" s="57">
        <v>30</v>
      </c>
    </row>
    <row r="443" spans="2:5" x14ac:dyDescent="0.25">
      <c r="B443" s="57" t="s">
        <v>232</v>
      </c>
      <c r="C443" s="57">
        <v>0.65296803699999995</v>
      </c>
      <c r="D443" s="57">
        <v>5.5675711000000003E-2</v>
      </c>
      <c r="E443" s="57">
        <v>30</v>
      </c>
    </row>
    <row r="444" spans="2:5" x14ac:dyDescent="0.25">
      <c r="B444" s="57" t="s">
        <v>232</v>
      </c>
      <c r="C444" s="57">
        <v>0.65296803699999995</v>
      </c>
      <c r="D444" s="57">
        <v>5.3081024999999997E-2</v>
      </c>
      <c r="E444" s="57">
        <v>60</v>
      </c>
    </row>
    <row r="445" spans="2:5" x14ac:dyDescent="0.25">
      <c r="B445" s="57" t="s">
        <v>232</v>
      </c>
      <c r="C445" s="57">
        <v>0.65296803699999995</v>
      </c>
      <c r="D445" s="57">
        <v>5.1998737000000003E-2</v>
      </c>
      <c r="E445" s="57">
        <v>30</v>
      </c>
    </row>
    <row r="446" spans="2:5" x14ac:dyDescent="0.25">
      <c r="B446" s="57" t="s">
        <v>232</v>
      </c>
      <c r="C446" s="57">
        <v>0.65296803699999995</v>
      </c>
      <c r="D446" s="57">
        <v>5.1822522000000003E-2</v>
      </c>
      <c r="E446" s="57">
        <v>60</v>
      </c>
    </row>
    <row r="447" spans="2:5" x14ac:dyDescent="0.25">
      <c r="B447" s="57" t="s">
        <v>232</v>
      </c>
      <c r="C447" s="57">
        <v>0.65296803699999995</v>
      </c>
      <c r="D447" s="57">
        <v>5.0200561999999997E-2</v>
      </c>
      <c r="E447" s="57">
        <v>30</v>
      </c>
    </row>
    <row r="448" spans="2:5" x14ac:dyDescent="0.25">
      <c r="B448" s="57" t="s">
        <v>232</v>
      </c>
      <c r="C448" s="57">
        <v>0.65296803699999995</v>
      </c>
      <c r="D448" s="57">
        <v>5.0186370000000001E-2</v>
      </c>
      <c r="E448" s="57">
        <v>30</v>
      </c>
    </row>
    <row r="449" spans="2:5" x14ac:dyDescent="0.25">
      <c r="B449" s="57" t="s">
        <v>232</v>
      </c>
      <c r="C449" s="57">
        <v>0.65296803699999995</v>
      </c>
      <c r="D449" s="57">
        <v>4.910863E-2</v>
      </c>
      <c r="E449" s="57">
        <v>30</v>
      </c>
    </row>
    <row r="450" spans="2:5" x14ac:dyDescent="0.25">
      <c r="B450" s="57" t="s">
        <v>232</v>
      </c>
      <c r="C450" s="57">
        <v>0.65296803699999995</v>
      </c>
      <c r="D450" s="57">
        <v>4.8367012000000001E-2</v>
      </c>
      <c r="E450" s="57">
        <v>60</v>
      </c>
    </row>
    <row r="451" spans="2:5" x14ac:dyDescent="0.25">
      <c r="B451" s="57" t="s">
        <v>232</v>
      </c>
      <c r="C451" s="57">
        <v>0.65100000000000002</v>
      </c>
      <c r="D451" s="57">
        <v>6.6019039000000002E-2</v>
      </c>
      <c r="E451" s="57">
        <v>3.76</v>
      </c>
    </row>
    <row r="452" spans="2:5" x14ac:dyDescent="0.25">
      <c r="B452" s="57" t="s">
        <v>232</v>
      </c>
      <c r="C452" s="57">
        <v>0.65100000000000002</v>
      </c>
      <c r="D452" s="57">
        <v>5.9504306E-2</v>
      </c>
      <c r="E452" s="57">
        <v>10</v>
      </c>
    </row>
    <row r="453" spans="2:5" x14ac:dyDescent="0.25">
      <c r="B453" s="57" t="s">
        <v>232</v>
      </c>
      <c r="C453" s="57">
        <v>0.65100000000000002</v>
      </c>
      <c r="D453" s="57">
        <v>5.5808613E-2</v>
      </c>
      <c r="E453" s="57">
        <v>15</v>
      </c>
    </row>
    <row r="454" spans="2:5" x14ac:dyDescent="0.25">
      <c r="B454" s="57" t="s">
        <v>232</v>
      </c>
      <c r="C454" s="57">
        <v>0.65100000000000002</v>
      </c>
      <c r="D454" s="57">
        <v>5.3843345000000001E-2</v>
      </c>
      <c r="E454" s="57">
        <v>7.5</v>
      </c>
    </row>
    <row r="455" spans="2:5" x14ac:dyDescent="0.25">
      <c r="B455" s="57" t="s">
        <v>232</v>
      </c>
      <c r="C455" s="57">
        <v>0.65100000000000002</v>
      </c>
      <c r="D455" s="57">
        <v>5.1967423999999998E-2</v>
      </c>
      <c r="E455" s="57">
        <v>25</v>
      </c>
    </row>
    <row r="456" spans="2:5" x14ac:dyDescent="0.25">
      <c r="B456" s="57" t="s">
        <v>232</v>
      </c>
      <c r="C456" s="57">
        <v>0.65100000000000002</v>
      </c>
      <c r="D456" s="57">
        <v>5.0806272999999999E-2</v>
      </c>
      <c r="E456" s="57">
        <v>7.5</v>
      </c>
    </row>
    <row r="457" spans="2:5" x14ac:dyDescent="0.25">
      <c r="B457" s="57" t="s">
        <v>232</v>
      </c>
      <c r="C457" s="57">
        <v>0.65100000000000002</v>
      </c>
      <c r="D457" s="57">
        <v>4.4693283E-2</v>
      </c>
      <c r="E457" s="57">
        <v>20</v>
      </c>
    </row>
    <row r="458" spans="2:5" x14ac:dyDescent="0.25">
      <c r="B458" s="57" t="s">
        <v>232</v>
      </c>
      <c r="C458" s="57">
        <v>0.65100000000000002</v>
      </c>
      <c r="D458" s="57">
        <v>3.3018213999999997E-2</v>
      </c>
      <c r="E458" s="57">
        <v>3</v>
      </c>
    </row>
    <row r="459" spans="2:5" x14ac:dyDescent="0.25">
      <c r="B459" s="57" t="s">
        <v>232</v>
      </c>
      <c r="C459" s="57">
        <v>0.65090000000000003</v>
      </c>
      <c r="D459" s="57">
        <v>5.0222834000000001E-2</v>
      </c>
      <c r="E459" s="57">
        <v>9.8000000000000007</v>
      </c>
    </row>
    <row r="460" spans="2:5" x14ac:dyDescent="0.25">
      <c r="B460" s="57" t="s">
        <v>232</v>
      </c>
      <c r="C460" s="57">
        <v>0.65</v>
      </c>
      <c r="D460" s="57">
        <v>4.8020663999999998E-2</v>
      </c>
      <c r="E460" s="57">
        <v>9.8000000000000007</v>
      </c>
    </row>
    <row r="461" spans="2:5" x14ac:dyDescent="0.25">
      <c r="B461" s="57" t="s">
        <v>232</v>
      </c>
      <c r="C461" s="57">
        <v>0.64687975600000003</v>
      </c>
      <c r="D461" s="57">
        <v>6.3791709000000002E-2</v>
      </c>
      <c r="E461" s="57">
        <v>12</v>
      </c>
    </row>
    <row r="462" spans="2:5" x14ac:dyDescent="0.25">
      <c r="B462" s="57" t="s">
        <v>232</v>
      </c>
      <c r="C462" s="57">
        <v>0.64611872100000001</v>
      </c>
      <c r="D462" s="57">
        <v>5.2145764999999997E-2</v>
      </c>
      <c r="E462" s="57">
        <v>50</v>
      </c>
    </row>
    <row r="463" spans="2:5" x14ac:dyDescent="0.25">
      <c r="B463" s="57" t="s">
        <v>232</v>
      </c>
      <c r="C463" s="57">
        <v>0.64282546600000001</v>
      </c>
      <c r="D463" s="57">
        <v>3.8103476999999997E-2</v>
      </c>
      <c r="E463" s="57">
        <v>55.6</v>
      </c>
    </row>
    <row r="464" spans="2:5" x14ac:dyDescent="0.25">
      <c r="B464" s="57" t="s">
        <v>232</v>
      </c>
      <c r="C464" s="57">
        <v>0.64180000000000004</v>
      </c>
      <c r="D464" s="57">
        <v>5.9375123000000002E-2</v>
      </c>
      <c r="E464" s="57">
        <v>30</v>
      </c>
    </row>
    <row r="465" spans="2:5" x14ac:dyDescent="0.25">
      <c r="B465" s="57" t="s">
        <v>232</v>
      </c>
      <c r="C465" s="57">
        <v>0.6411</v>
      </c>
      <c r="D465" s="57">
        <v>0.14869510999999999</v>
      </c>
      <c r="E465" s="57">
        <v>1.4</v>
      </c>
    </row>
    <row r="466" spans="2:5" x14ac:dyDescent="0.25">
      <c r="B466" s="57" t="s">
        <v>232</v>
      </c>
      <c r="C466" s="57">
        <v>0.64106327500000004</v>
      </c>
      <c r="D466" s="57">
        <v>0.14896552800000001</v>
      </c>
      <c r="E466" s="57">
        <v>1.4</v>
      </c>
    </row>
    <row r="467" spans="2:5" x14ac:dyDescent="0.25">
      <c r="B467" s="57" t="s">
        <v>232</v>
      </c>
      <c r="C467" s="57">
        <v>0.63929999999999998</v>
      </c>
      <c r="D467" s="57">
        <v>6.2113163999999998E-2</v>
      </c>
      <c r="E467" s="57">
        <v>25</v>
      </c>
    </row>
    <row r="468" spans="2:5" x14ac:dyDescent="0.25">
      <c r="B468" s="57" t="s">
        <v>232</v>
      </c>
      <c r="C468" s="57">
        <v>0.63829999999999998</v>
      </c>
      <c r="D468" s="57">
        <v>5.1908876E-2</v>
      </c>
      <c r="E468" s="57">
        <v>10</v>
      </c>
    </row>
    <row r="469" spans="2:5" x14ac:dyDescent="0.25">
      <c r="B469" s="57" t="s">
        <v>232</v>
      </c>
      <c r="C469" s="57">
        <v>0.6381</v>
      </c>
      <c r="D469" s="57">
        <v>5.1109896000000002E-2</v>
      </c>
      <c r="E469" s="57">
        <v>30</v>
      </c>
    </row>
    <row r="470" spans="2:5" x14ac:dyDescent="0.25">
      <c r="B470" s="57" t="s">
        <v>232</v>
      </c>
      <c r="C470" s="57">
        <v>0.6381</v>
      </c>
      <c r="D470" s="57">
        <v>5.0471580000000002E-2</v>
      </c>
      <c r="E470" s="57">
        <v>30</v>
      </c>
    </row>
    <row r="471" spans="2:5" x14ac:dyDescent="0.25">
      <c r="B471" s="57" t="s">
        <v>232</v>
      </c>
      <c r="C471" s="57">
        <v>0.6381</v>
      </c>
      <c r="D471" s="57">
        <v>4.8240601000000001E-2</v>
      </c>
      <c r="E471" s="57">
        <v>30</v>
      </c>
    </row>
    <row r="472" spans="2:5" x14ac:dyDescent="0.25">
      <c r="B472" s="57" t="s">
        <v>232</v>
      </c>
      <c r="C472" s="57">
        <v>0.63700000000000001</v>
      </c>
      <c r="D472" s="57">
        <v>4.8445635000000001E-2</v>
      </c>
      <c r="E472" s="57">
        <v>10</v>
      </c>
    </row>
    <row r="473" spans="2:5" x14ac:dyDescent="0.25">
      <c r="B473" s="57" t="s">
        <v>232</v>
      </c>
      <c r="C473" s="57">
        <v>0.63649999999999995</v>
      </c>
      <c r="D473" s="57">
        <v>5.0351835999999997E-2</v>
      </c>
      <c r="E473" s="57">
        <v>10</v>
      </c>
    </row>
    <row r="474" spans="2:5" x14ac:dyDescent="0.25">
      <c r="B474" s="57" t="s">
        <v>232</v>
      </c>
      <c r="C474" s="57">
        <v>0.63649999999999995</v>
      </c>
      <c r="D474" s="57">
        <v>5.0072815E-2</v>
      </c>
      <c r="E474" s="57">
        <v>10</v>
      </c>
    </row>
    <row r="475" spans="2:5" x14ac:dyDescent="0.25">
      <c r="B475" s="57" t="s">
        <v>232</v>
      </c>
      <c r="C475" s="57">
        <v>0.63649999999999995</v>
      </c>
      <c r="D475" s="57">
        <v>4.8390559E-2</v>
      </c>
      <c r="E475" s="57">
        <v>10</v>
      </c>
    </row>
    <row r="476" spans="2:5" x14ac:dyDescent="0.25">
      <c r="B476" s="57" t="s">
        <v>232</v>
      </c>
      <c r="C476" s="57">
        <v>0.63580000000000003</v>
      </c>
      <c r="D476" s="57">
        <v>5.1993936999999997E-2</v>
      </c>
      <c r="E476" s="57">
        <v>10</v>
      </c>
    </row>
    <row r="477" spans="2:5" x14ac:dyDescent="0.25">
      <c r="B477" s="57" t="s">
        <v>232</v>
      </c>
      <c r="C477" s="57">
        <v>0.63290000000000002</v>
      </c>
      <c r="D477" s="57">
        <v>4.0798053000000001E-2</v>
      </c>
      <c r="E477" s="57">
        <v>10</v>
      </c>
    </row>
    <row r="478" spans="2:5" x14ac:dyDescent="0.25">
      <c r="B478" s="57" t="s">
        <v>232</v>
      </c>
      <c r="C478" s="57">
        <v>0.63109999999999999</v>
      </c>
      <c r="D478" s="57">
        <v>4.1671304999999999E-2</v>
      </c>
      <c r="E478" s="57">
        <v>1.2</v>
      </c>
    </row>
    <row r="479" spans="2:5" x14ac:dyDescent="0.25">
      <c r="B479" s="57" t="s">
        <v>232</v>
      </c>
      <c r="C479" s="57">
        <v>0.63070000000000004</v>
      </c>
      <c r="D479" s="57">
        <v>5.7125592000000003E-2</v>
      </c>
      <c r="E479" s="57">
        <v>48</v>
      </c>
    </row>
    <row r="480" spans="2:5" x14ac:dyDescent="0.25">
      <c r="B480" s="57" t="s">
        <v>232</v>
      </c>
      <c r="C480" s="57">
        <v>0.63070000000000004</v>
      </c>
      <c r="D480" s="57">
        <v>5.6190677000000001E-2</v>
      </c>
      <c r="E480" s="57">
        <v>25</v>
      </c>
    </row>
    <row r="481" spans="2:5" x14ac:dyDescent="0.25">
      <c r="B481" s="57" t="s">
        <v>232</v>
      </c>
      <c r="C481" s="57">
        <v>0.63</v>
      </c>
      <c r="D481" s="57">
        <v>6.6531967999999997E-2</v>
      </c>
      <c r="E481" s="57">
        <v>685.77</v>
      </c>
    </row>
    <row r="482" spans="2:5" x14ac:dyDescent="0.25">
      <c r="B482" s="57" t="s">
        <v>232</v>
      </c>
      <c r="C482" s="57">
        <v>0.63</v>
      </c>
      <c r="D482" s="57">
        <v>5.5419881999999997E-2</v>
      </c>
      <c r="E482" s="57">
        <v>23</v>
      </c>
    </row>
    <row r="483" spans="2:5" x14ac:dyDescent="0.25">
      <c r="B483" s="57" t="s">
        <v>232</v>
      </c>
      <c r="C483" s="57">
        <v>0.63</v>
      </c>
      <c r="D483" s="57">
        <v>5.2675132E-2</v>
      </c>
      <c r="E483" s="57">
        <v>10</v>
      </c>
    </row>
    <row r="484" spans="2:5" x14ac:dyDescent="0.25">
      <c r="B484" s="57" t="s">
        <v>232</v>
      </c>
      <c r="C484" s="57">
        <v>0.63</v>
      </c>
      <c r="D484" s="57">
        <v>5.0087853000000002E-2</v>
      </c>
      <c r="E484" s="57">
        <v>7.5</v>
      </c>
    </row>
    <row r="485" spans="2:5" x14ac:dyDescent="0.25">
      <c r="B485" s="57" t="s">
        <v>232</v>
      </c>
      <c r="C485" s="57">
        <v>0.62929999999999997</v>
      </c>
      <c r="D485" s="57">
        <v>5.4057304E-2</v>
      </c>
      <c r="E485" s="57">
        <v>7.5</v>
      </c>
    </row>
    <row r="486" spans="2:5" x14ac:dyDescent="0.25">
      <c r="B486" s="57" t="s">
        <v>232</v>
      </c>
      <c r="C486" s="57">
        <v>0.62790000000000001</v>
      </c>
      <c r="D486" s="57">
        <v>5.9925462999999998E-2</v>
      </c>
      <c r="E486" s="57">
        <v>24</v>
      </c>
    </row>
    <row r="487" spans="2:5" x14ac:dyDescent="0.25">
      <c r="B487" s="57" t="s">
        <v>232</v>
      </c>
      <c r="C487" s="57">
        <v>0.62619999999999998</v>
      </c>
      <c r="D487" s="57">
        <v>5.3424370999999998E-2</v>
      </c>
      <c r="E487" s="57">
        <v>12</v>
      </c>
    </row>
    <row r="488" spans="2:5" x14ac:dyDescent="0.25">
      <c r="B488" s="57" t="s">
        <v>232</v>
      </c>
      <c r="C488" s="57">
        <v>0.62019999999999997</v>
      </c>
      <c r="D488" s="57">
        <v>5.1577420999999998E-2</v>
      </c>
      <c r="E488" s="57">
        <v>30</v>
      </c>
    </row>
    <row r="489" spans="2:5" x14ac:dyDescent="0.25">
      <c r="B489" s="57" t="s">
        <v>232</v>
      </c>
      <c r="C489" s="57">
        <v>0.61643835599999997</v>
      </c>
      <c r="D489" s="57">
        <v>4.6264263999999999E-2</v>
      </c>
      <c r="E489" s="57">
        <v>30</v>
      </c>
    </row>
    <row r="490" spans="2:5" x14ac:dyDescent="0.25">
      <c r="B490" s="57" t="s">
        <v>232</v>
      </c>
      <c r="C490" s="57">
        <v>0.61643835599999997</v>
      </c>
      <c r="D490" s="57">
        <v>4.2042454E-2</v>
      </c>
      <c r="E490" s="57">
        <v>15</v>
      </c>
    </row>
    <row r="491" spans="2:5" x14ac:dyDescent="0.25">
      <c r="B491" s="57" t="s">
        <v>232</v>
      </c>
      <c r="C491" s="57">
        <v>0.61639999999999995</v>
      </c>
      <c r="D491" s="57">
        <v>6.2046785E-2</v>
      </c>
      <c r="E491" s="57">
        <v>18</v>
      </c>
    </row>
    <row r="492" spans="2:5" x14ac:dyDescent="0.25">
      <c r="B492" s="57" t="s">
        <v>232</v>
      </c>
      <c r="C492" s="57">
        <v>0.61639999999999995</v>
      </c>
      <c r="D492" s="57">
        <v>5.8862424000000003E-2</v>
      </c>
      <c r="E492" s="57">
        <v>30</v>
      </c>
    </row>
    <row r="493" spans="2:5" x14ac:dyDescent="0.25">
      <c r="B493" s="57" t="s">
        <v>232</v>
      </c>
      <c r="C493" s="57">
        <v>0.61639999999999995</v>
      </c>
      <c r="D493" s="57">
        <v>5.4668524000000003E-2</v>
      </c>
      <c r="E493" s="57">
        <v>15</v>
      </c>
    </row>
    <row r="494" spans="2:5" x14ac:dyDescent="0.25">
      <c r="B494" s="57" t="s">
        <v>232</v>
      </c>
      <c r="C494" s="57">
        <v>0.61639999999999995</v>
      </c>
      <c r="D494" s="57">
        <v>5.1697407000000001E-2</v>
      </c>
      <c r="E494" s="57">
        <v>30</v>
      </c>
    </row>
    <row r="495" spans="2:5" x14ac:dyDescent="0.25">
      <c r="B495" s="57" t="s">
        <v>232</v>
      </c>
      <c r="C495" s="57">
        <v>0.61639999999999995</v>
      </c>
      <c r="D495" s="57">
        <v>5.1125695999999998E-2</v>
      </c>
      <c r="E495" s="57">
        <v>30</v>
      </c>
    </row>
    <row r="496" spans="2:5" x14ac:dyDescent="0.25">
      <c r="B496" s="57" t="s">
        <v>232</v>
      </c>
      <c r="C496" s="57">
        <v>0.61639999999999995</v>
      </c>
      <c r="D496" s="57">
        <v>4.7920347000000002E-2</v>
      </c>
      <c r="E496" s="57">
        <v>24</v>
      </c>
    </row>
    <row r="497" spans="2:5" x14ac:dyDescent="0.25">
      <c r="B497" s="57" t="s">
        <v>232</v>
      </c>
      <c r="C497" s="57">
        <v>0.61639999999999995</v>
      </c>
      <c r="D497" s="57">
        <v>4.7694456000000003E-2</v>
      </c>
      <c r="E497" s="57">
        <v>100</v>
      </c>
    </row>
    <row r="498" spans="2:5" x14ac:dyDescent="0.25">
      <c r="B498" s="57" t="s">
        <v>232</v>
      </c>
      <c r="C498" s="57">
        <v>0.61639999999999995</v>
      </c>
      <c r="D498" s="57">
        <v>4.2361345000000002E-2</v>
      </c>
      <c r="E498" s="57">
        <v>15</v>
      </c>
    </row>
    <row r="499" spans="2:5" x14ac:dyDescent="0.25">
      <c r="B499" s="57" t="s">
        <v>232</v>
      </c>
      <c r="C499" s="57">
        <v>0.61596270900000005</v>
      </c>
      <c r="D499" s="57">
        <v>5.3552282E-2</v>
      </c>
      <c r="E499" s="57">
        <v>24</v>
      </c>
    </row>
    <row r="500" spans="2:5" x14ac:dyDescent="0.25">
      <c r="B500" s="57" t="s">
        <v>232</v>
      </c>
      <c r="C500" s="57">
        <v>0.61270000000000002</v>
      </c>
      <c r="D500" s="57">
        <v>4.4819176000000002E-2</v>
      </c>
      <c r="E500" s="57">
        <v>12</v>
      </c>
    </row>
    <row r="501" spans="2:5" x14ac:dyDescent="0.25">
      <c r="B501" s="57" t="s">
        <v>232</v>
      </c>
      <c r="C501" s="57">
        <v>0.61240000000000006</v>
      </c>
      <c r="D501" s="57">
        <v>4.4807855000000001E-2</v>
      </c>
      <c r="E501" s="57">
        <v>15</v>
      </c>
    </row>
    <row r="502" spans="2:5" x14ac:dyDescent="0.25">
      <c r="B502" s="57" t="s">
        <v>232</v>
      </c>
      <c r="C502" s="57">
        <v>0.6119</v>
      </c>
      <c r="D502" s="57">
        <v>5.5302941000000001E-2</v>
      </c>
      <c r="E502" s="57">
        <v>25</v>
      </c>
    </row>
    <row r="503" spans="2:5" x14ac:dyDescent="0.25">
      <c r="B503" s="57" t="s">
        <v>232</v>
      </c>
      <c r="C503" s="57">
        <v>0.61029999999999995</v>
      </c>
      <c r="D503" s="57">
        <v>5.4087198000000003E-2</v>
      </c>
      <c r="E503" s="57">
        <v>30</v>
      </c>
    </row>
    <row r="504" spans="2:5" x14ac:dyDescent="0.25">
      <c r="B504" s="57" t="s">
        <v>232</v>
      </c>
      <c r="C504" s="57">
        <v>0.60882800599999998</v>
      </c>
      <c r="D504" s="57">
        <v>3.5012986000000003E-2</v>
      </c>
      <c r="E504" s="57">
        <v>24</v>
      </c>
    </row>
    <row r="505" spans="2:5" x14ac:dyDescent="0.25">
      <c r="B505" s="57" t="s">
        <v>232</v>
      </c>
      <c r="C505" s="57">
        <v>0.60619999999999996</v>
      </c>
      <c r="D505" s="57">
        <v>4.9847484999999997E-2</v>
      </c>
      <c r="E505" s="57">
        <v>60</v>
      </c>
    </row>
    <row r="506" spans="2:5" x14ac:dyDescent="0.25">
      <c r="B506" s="57" t="s">
        <v>232</v>
      </c>
      <c r="C506" s="57">
        <v>0.60409999999999997</v>
      </c>
      <c r="D506" s="57">
        <v>4.8824064E-2</v>
      </c>
      <c r="E506" s="57">
        <v>24</v>
      </c>
    </row>
    <row r="507" spans="2:5" x14ac:dyDescent="0.25">
      <c r="B507" s="57" t="s">
        <v>232</v>
      </c>
      <c r="C507" s="57">
        <v>0.60319999999999996</v>
      </c>
      <c r="D507" s="57">
        <v>3.5255796999999998E-2</v>
      </c>
      <c r="E507" s="57">
        <v>7.5</v>
      </c>
    </row>
    <row r="508" spans="2:5" x14ac:dyDescent="0.25">
      <c r="B508" s="57" t="s">
        <v>232</v>
      </c>
      <c r="C508" s="57">
        <v>0.60270000000000001</v>
      </c>
      <c r="D508" s="57">
        <v>5.6868119000000002E-2</v>
      </c>
      <c r="E508" s="57">
        <v>24</v>
      </c>
    </row>
    <row r="509" spans="2:5" x14ac:dyDescent="0.25">
      <c r="B509" s="57" t="s">
        <v>232</v>
      </c>
      <c r="C509" s="57">
        <v>0.60270000000000001</v>
      </c>
      <c r="D509" s="57">
        <v>5.6767699999999997E-2</v>
      </c>
      <c r="E509" s="57">
        <v>30</v>
      </c>
    </row>
    <row r="510" spans="2:5" x14ac:dyDescent="0.25">
      <c r="B510" s="57" t="s">
        <v>232</v>
      </c>
      <c r="C510" s="57">
        <v>0.60270000000000001</v>
      </c>
      <c r="D510" s="57">
        <v>5.6660531E-2</v>
      </c>
      <c r="E510" s="57">
        <v>50</v>
      </c>
    </row>
    <row r="511" spans="2:5" x14ac:dyDescent="0.25">
      <c r="B511" s="57" t="s">
        <v>232</v>
      </c>
      <c r="C511" s="57">
        <v>0.60270000000000001</v>
      </c>
      <c r="D511" s="57">
        <v>5.5598285999999997E-2</v>
      </c>
      <c r="E511" s="57">
        <v>30</v>
      </c>
    </row>
    <row r="512" spans="2:5" x14ac:dyDescent="0.25">
      <c r="B512" s="57" t="s">
        <v>232</v>
      </c>
      <c r="C512" s="57">
        <v>0.60270000000000001</v>
      </c>
      <c r="D512" s="57">
        <v>5.4043761000000003E-2</v>
      </c>
      <c r="E512" s="57">
        <v>30</v>
      </c>
    </row>
    <row r="513" spans="2:5" x14ac:dyDescent="0.25">
      <c r="B513" s="57" t="s">
        <v>232</v>
      </c>
      <c r="C513" s="57">
        <v>0.60270000000000001</v>
      </c>
      <c r="D513" s="57">
        <v>5.3984958999999999E-2</v>
      </c>
      <c r="E513" s="57">
        <v>30</v>
      </c>
    </row>
    <row r="514" spans="2:5" x14ac:dyDescent="0.25">
      <c r="B514" s="57" t="s">
        <v>232</v>
      </c>
      <c r="C514" s="57">
        <v>0.60270000000000001</v>
      </c>
      <c r="D514" s="57">
        <v>5.3084813000000002E-2</v>
      </c>
      <c r="E514" s="57">
        <v>48</v>
      </c>
    </row>
    <row r="515" spans="2:5" x14ac:dyDescent="0.25">
      <c r="B515" s="57" t="s">
        <v>232</v>
      </c>
      <c r="C515" s="57">
        <v>0.60270000000000001</v>
      </c>
      <c r="D515" s="57">
        <v>5.3037502E-2</v>
      </c>
      <c r="E515" s="57">
        <v>30</v>
      </c>
    </row>
    <row r="516" spans="2:5" x14ac:dyDescent="0.25">
      <c r="B516" s="57" t="s">
        <v>232</v>
      </c>
      <c r="C516" s="57">
        <v>0.60270000000000001</v>
      </c>
      <c r="D516" s="57">
        <v>5.2352583000000001E-2</v>
      </c>
      <c r="E516" s="57">
        <v>30</v>
      </c>
    </row>
    <row r="517" spans="2:5" x14ac:dyDescent="0.25">
      <c r="B517" s="57" t="s">
        <v>232</v>
      </c>
      <c r="C517" s="57">
        <v>0.59930000000000005</v>
      </c>
      <c r="D517" s="57">
        <v>5.1907189999999999E-2</v>
      </c>
      <c r="E517" s="57">
        <v>24</v>
      </c>
    </row>
    <row r="518" spans="2:5" x14ac:dyDescent="0.25">
      <c r="B518" s="57" t="s">
        <v>232</v>
      </c>
      <c r="C518" s="57">
        <v>0.59930000000000005</v>
      </c>
      <c r="D518" s="57">
        <v>5.1327577999999999E-2</v>
      </c>
      <c r="E518" s="57">
        <v>50</v>
      </c>
    </row>
    <row r="519" spans="2:5" x14ac:dyDescent="0.25">
      <c r="B519" s="57" t="s">
        <v>232</v>
      </c>
      <c r="C519" s="57">
        <v>0.59930000000000005</v>
      </c>
      <c r="D519" s="57">
        <v>5.0470446000000002E-2</v>
      </c>
      <c r="E519" s="57">
        <v>24</v>
      </c>
    </row>
    <row r="520" spans="2:5" x14ac:dyDescent="0.25">
      <c r="B520" s="57" t="s">
        <v>232</v>
      </c>
      <c r="C520" s="57">
        <v>0.59599999999999997</v>
      </c>
      <c r="D520" s="57">
        <v>5.4699892999999999E-2</v>
      </c>
      <c r="E520" s="57">
        <v>10</v>
      </c>
    </row>
    <row r="521" spans="2:5" x14ac:dyDescent="0.25">
      <c r="B521" s="57" t="s">
        <v>232</v>
      </c>
      <c r="C521" s="57">
        <v>0.59589999999999999</v>
      </c>
      <c r="D521" s="57">
        <v>5.5706415000000002E-2</v>
      </c>
      <c r="E521" s="57">
        <v>48</v>
      </c>
    </row>
    <row r="522" spans="2:5" x14ac:dyDescent="0.25">
      <c r="B522" s="57" t="s">
        <v>232</v>
      </c>
      <c r="C522" s="57">
        <v>0.59589999999999999</v>
      </c>
      <c r="D522" s="57">
        <v>4.692035E-2</v>
      </c>
      <c r="E522" s="57">
        <v>25</v>
      </c>
    </row>
    <row r="523" spans="2:5" x14ac:dyDescent="0.25">
      <c r="B523" s="57" t="s">
        <v>232</v>
      </c>
      <c r="C523" s="57">
        <v>0.59589041099999995</v>
      </c>
      <c r="D523" s="57">
        <v>5.5181686000000001E-2</v>
      </c>
      <c r="E523" s="57">
        <v>48</v>
      </c>
    </row>
    <row r="524" spans="2:5" x14ac:dyDescent="0.25">
      <c r="B524" s="57" t="s">
        <v>232</v>
      </c>
      <c r="C524" s="57">
        <v>0.58979999999999999</v>
      </c>
      <c r="D524" s="57">
        <v>6.2750928999999997E-2</v>
      </c>
      <c r="E524" s="57">
        <v>24</v>
      </c>
    </row>
    <row r="525" spans="2:5" x14ac:dyDescent="0.25">
      <c r="B525" s="57" t="s">
        <v>232</v>
      </c>
      <c r="C525" s="57">
        <v>0.58979999999999999</v>
      </c>
      <c r="D525" s="57">
        <v>5.5293872000000001E-2</v>
      </c>
      <c r="E525" s="57">
        <v>24</v>
      </c>
    </row>
    <row r="526" spans="2:5" x14ac:dyDescent="0.25">
      <c r="B526" s="57" t="s">
        <v>232</v>
      </c>
      <c r="C526" s="57">
        <v>0.58899999999999997</v>
      </c>
      <c r="D526" s="57">
        <v>6.4432343000000003E-2</v>
      </c>
      <c r="E526" s="57">
        <v>24</v>
      </c>
    </row>
    <row r="527" spans="2:5" x14ac:dyDescent="0.25">
      <c r="B527" s="57" t="s">
        <v>232</v>
      </c>
      <c r="C527" s="57">
        <v>0.58320000000000005</v>
      </c>
      <c r="D527" s="57">
        <v>5.3902389000000002E-2</v>
      </c>
      <c r="E527" s="57">
        <v>30</v>
      </c>
    </row>
    <row r="528" spans="2:5" x14ac:dyDescent="0.25">
      <c r="B528" s="57" t="s">
        <v>232</v>
      </c>
      <c r="C528" s="57">
        <v>0.58220000000000005</v>
      </c>
      <c r="D528" s="57">
        <v>6.6528805999999996E-2</v>
      </c>
      <c r="E528" s="57">
        <v>25</v>
      </c>
    </row>
    <row r="529" spans="2:5" x14ac:dyDescent="0.25">
      <c r="B529" s="57" t="s">
        <v>232</v>
      </c>
      <c r="C529" s="57">
        <v>0.58220000000000005</v>
      </c>
      <c r="D529" s="57">
        <v>5.4461204999999999E-2</v>
      </c>
      <c r="E529" s="57">
        <v>48</v>
      </c>
    </row>
    <row r="530" spans="2:5" x14ac:dyDescent="0.25">
      <c r="B530" s="57" t="s">
        <v>232</v>
      </c>
      <c r="C530" s="57">
        <v>0.5786</v>
      </c>
      <c r="D530" s="57">
        <v>5.5666767999999998E-2</v>
      </c>
      <c r="E530" s="57">
        <v>25</v>
      </c>
    </row>
    <row r="531" spans="2:5" x14ac:dyDescent="0.25">
      <c r="B531" s="57" t="s">
        <v>232</v>
      </c>
      <c r="C531" s="57">
        <v>0.5776</v>
      </c>
      <c r="D531" s="57">
        <v>6.4122874999999996E-2</v>
      </c>
      <c r="E531" s="57">
        <v>25</v>
      </c>
    </row>
    <row r="532" spans="2:5" x14ac:dyDescent="0.25">
      <c r="B532" s="57" t="s">
        <v>232</v>
      </c>
      <c r="C532" s="57">
        <v>0.5776</v>
      </c>
      <c r="D532" s="57">
        <v>6.1146617E-2</v>
      </c>
      <c r="E532" s="57">
        <v>25</v>
      </c>
    </row>
    <row r="533" spans="2:5" x14ac:dyDescent="0.25">
      <c r="B533" s="57" t="s">
        <v>232</v>
      </c>
      <c r="C533" s="57">
        <v>0.57534246600000005</v>
      </c>
      <c r="D533" s="57">
        <v>5.3101447000000003E-2</v>
      </c>
      <c r="E533" s="57">
        <v>50</v>
      </c>
    </row>
    <row r="534" spans="2:5" x14ac:dyDescent="0.25">
      <c r="B534" s="57" t="s">
        <v>232</v>
      </c>
      <c r="C534" s="57">
        <v>0.57389805199999999</v>
      </c>
      <c r="D534" s="57">
        <v>4.6267900000000001E-2</v>
      </c>
      <c r="E534" s="57">
        <v>4.9000000000000004</v>
      </c>
    </row>
    <row r="535" spans="2:5" x14ac:dyDescent="0.25">
      <c r="B535" s="57" t="s">
        <v>232</v>
      </c>
      <c r="C535" s="57">
        <v>0.57289999999999996</v>
      </c>
      <c r="D535" s="57">
        <v>5.2775855000000003E-2</v>
      </c>
      <c r="E535" s="57">
        <v>33</v>
      </c>
    </row>
    <row r="536" spans="2:5" x14ac:dyDescent="0.25">
      <c r="B536" s="57" t="s">
        <v>232</v>
      </c>
      <c r="C536" s="57">
        <v>0.57130000000000003</v>
      </c>
      <c r="D536" s="57">
        <v>5.7381146000000001E-2</v>
      </c>
      <c r="E536" s="57">
        <v>60</v>
      </c>
    </row>
    <row r="537" spans="2:5" x14ac:dyDescent="0.25">
      <c r="B537" s="57" t="s">
        <v>232</v>
      </c>
      <c r="C537" s="57">
        <v>0.57077625600000004</v>
      </c>
      <c r="D537" s="57">
        <v>6.6821066999999998E-2</v>
      </c>
      <c r="E537" s="57">
        <v>7.2</v>
      </c>
    </row>
    <row r="538" spans="2:5" x14ac:dyDescent="0.25">
      <c r="B538" s="57" t="s">
        <v>232</v>
      </c>
      <c r="C538" s="57">
        <v>0.5696</v>
      </c>
      <c r="D538" s="57">
        <v>5.4022634E-2</v>
      </c>
      <c r="E538" s="57">
        <v>30</v>
      </c>
    </row>
    <row r="539" spans="2:5" x14ac:dyDescent="0.25">
      <c r="B539" s="57" t="s">
        <v>232</v>
      </c>
      <c r="C539" s="57">
        <v>0.56783200199999995</v>
      </c>
      <c r="D539" s="57">
        <v>3.3395863999999997E-2</v>
      </c>
      <c r="E539" s="57">
        <v>24</v>
      </c>
    </row>
    <row r="540" spans="2:5" x14ac:dyDescent="0.25">
      <c r="B540" s="57" t="s">
        <v>232</v>
      </c>
      <c r="C540" s="57">
        <v>0.56164383600000001</v>
      </c>
      <c r="D540" s="57">
        <v>5.7445969E-2</v>
      </c>
      <c r="E540" s="57">
        <v>30</v>
      </c>
    </row>
    <row r="541" spans="2:5" x14ac:dyDescent="0.25">
      <c r="B541" s="57" t="s">
        <v>232</v>
      </c>
      <c r="C541" s="57">
        <v>0.56000000000000005</v>
      </c>
      <c r="D541" s="57">
        <v>6.0748133000000003E-2</v>
      </c>
      <c r="E541" s="57">
        <v>7.8</v>
      </c>
    </row>
    <row r="542" spans="2:5" x14ac:dyDescent="0.25">
      <c r="B542" s="57" t="s">
        <v>232</v>
      </c>
      <c r="C542" s="57">
        <v>0.55251141599999998</v>
      </c>
      <c r="D542" s="57">
        <v>6.2777442000000003E-2</v>
      </c>
      <c r="E542" s="57">
        <v>25</v>
      </c>
    </row>
    <row r="543" spans="2:5" x14ac:dyDescent="0.25">
      <c r="B543" s="57" t="s">
        <v>232</v>
      </c>
      <c r="C543" s="57">
        <v>0.55249999999999999</v>
      </c>
      <c r="D543" s="57">
        <v>6.0195187999999997E-2</v>
      </c>
      <c r="E543" s="57">
        <v>25</v>
      </c>
    </row>
    <row r="544" spans="2:5" x14ac:dyDescent="0.25">
      <c r="B544" s="57" t="s">
        <v>232</v>
      </c>
      <c r="C544" s="57">
        <v>0.55249999999999999</v>
      </c>
      <c r="D544" s="57">
        <v>5.7116212E-2</v>
      </c>
      <c r="E544" s="57">
        <v>36</v>
      </c>
    </row>
    <row r="545" spans="2:5" x14ac:dyDescent="0.25">
      <c r="B545" s="57" t="s">
        <v>232</v>
      </c>
      <c r="C545" s="57">
        <v>0.55249999999999999</v>
      </c>
      <c r="D545" s="57">
        <v>5.6123173999999998E-2</v>
      </c>
      <c r="E545" s="57">
        <v>36</v>
      </c>
    </row>
    <row r="546" spans="2:5" x14ac:dyDescent="0.25">
      <c r="B546" s="57" t="s">
        <v>232</v>
      </c>
      <c r="C546" s="57">
        <v>0.55179999999999996</v>
      </c>
      <c r="D546" s="57">
        <v>5.9670854000000002E-2</v>
      </c>
      <c r="E546" s="57">
        <v>30</v>
      </c>
    </row>
    <row r="547" spans="2:5" x14ac:dyDescent="0.25">
      <c r="B547" s="57" t="s">
        <v>232</v>
      </c>
      <c r="C547" s="57">
        <v>0.55179999999999996</v>
      </c>
      <c r="D547" s="57">
        <v>5.9631956E-2</v>
      </c>
      <c r="E547" s="57">
        <v>30</v>
      </c>
    </row>
    <row r="548" spans="2:5" x14ac:dyDescent="0.25">
      <c r="B548" s="57" t="s">
        <v>232</v>
      </c>
      <c r="C548" s="57">
        <v>0.54939117199999998</v>
      </c>
      <c r="D548" s="57">
        <v>8.2746677000000005E-2</v>
      </c>
      <c r="E548" s="57">
        <v>6</v>
      </c>
    </row>
    <row r="549" spans="2:5" x14ac:dyDescent="0.25">
      <c r="B549" s="57" t="s">
        <v>232</v>
      </c>
      <c r="C549" s="57">
        <v>0.54749999999999999</v>
      </c>
      <c r="D549" s="57">
        <v>5.7121309000000002E-2</v>
      </c>
      <c r="E549" s="57">
        <v>30</v>
      </c>
    </row>
    <row r="550" spans="2:5" x14ac:dyDescent="0.25">
      <c r="B550" s="57" t="s">
        <v>232</v>
      </c>
      <c r="C550" s="57">
        <v>0.547488584</v>
      </c>
      <c r="D550" s="57">
        <v>5.6067358999999997E-2</v>
      </c>
      <c r="E550" s="57">
        <v>30</v>
      </c>
    </row>
    <row r="551" spans="2:5" x14ac:dyDescent="0.25">
      <c r="B551" s="57" t="s">
        <v>232</v>
      </c>
      <c r="C551" s="57">
        <v>0.54623287700000001</v>
      </c>
      <c r="D551" s="57">
        <v>5.7113123000000002E-2</v>
      </c>
      <c r="E551" s="57">
        <v>24</v>
      </c>
    </row>
    <row r="552" spans="2:5" x14ac:dyDescent="0.25">
      <c r="B552" s="57" t="s">
        <v>232</v>
      </c>
      <c r="C552" s="57">
        <v>0.54</v>
      </c>
      <c r="D552" s="57">
        <v>5.9217028999999997E-2</v>
      </c>
      <c r="E552" s="57">
        <v>36</v>
      </c>
    </row>
    <row r="553" spans="2:5" x14ac:dyDescent="0.25">
      <c r="B553" s="57" t="s">
        <v>232</v>
      </c>
      <c r="C553" s="57">
        <v>0.53310000000000002</v>
      </c>
      <c r="D553" s="57">
        <v>6.3458075000000003E-2</v>
      </c>
      <c r="E553" s="57">
        <v>24</v>
      </c>
    </row>
    <row r="554" spans="2:5" x14ac:dyDescent="0.25">
      <c r="B554" s="57" t="s">
        <v>232</v>
      </c>
      <c r="C554" s="57">
        <v>0.53272450500000001</v>
      </c>
      <c r="D554" s="57">
        <v>4.6798302999999999E-2</v>
      </c>
      <c r="E554" s="57">
        <v>12</v>
      </c>
    </row>
    <row r="555" spans="2:5" x14ac:dyDescent="0.25">
      <c r="B555" s="57" t="s">
        <v>232</v>
      </c>
      <c r="C555" s="57">
        <v>0.52739999999999998</v>
      </c>
      <c r="D555" s="57">
        <v>5.5774774999999999E-2</v>
      </c>
      <c r="E555" s="57">
        <v>30</v>
      </c>
    </row>
    <row r="556" spans="2:5" x14ac:dyDescent="0.25">
      <c r="B556" s="57" t="s">
        <v>232</v>
      </c>
      <c r="C556" s="57">
        <v>0.5111</v>
      </c>
      <c r="D556" s="57">
        <v>4.5930298000000001E-2</v>
      </c>
      <c r="E556" s="57">
        <v>30</v>
      </c>
    </row>
    <row r="557" spans="2:5" x14ac:dyDescent="0.25">
      <c r="B557" s="57" t="s">
        <v>232</v>
      </c>
      <c r="C557" s="57">
        <v>0.50390000000000001</v>
      </c>
      <c r="D557" s="57">
        <v>5.8192888999999998E-2</v>
      </c>
      <c r="E557" s="57">
        <v>30</v>
      </c>
    </row>
    <row r="558" spans="2:5" x14ac:dyDescent="0.25">
      <c r="B558" s="57" t="s">
        <v>232</v>
      </c>
      <c r="C558" s="57">
        <v>0.499429224</v>
      </c>
      <c r="D558" s="57">
        <v>6.9014308999999996E-2</v>
      </c>
      <c r="E558" s="57">
        <v>24</v>
      </c>
    </row>
    <row r="559" spans="2:5" x14ac:dyDescent="0.25">
      <c r="B559" s="57" t="s">
        <v>232</v>
      </c>
      <c r="C559" s="57">
        <v>0.48886986300000002</v>
      </c>
      <c r="D559" s="57">
        <v>7.8724280999999993E-2</v>
      </c>
      <c r="E559" s="57">
        <v>24</v>
      </c>
    </row>
    <row r="560" spans="2:5" x14ac:dyDescent="0.25">
      <c r="B560" s="57" t="s">
        <v>232</v>
      </c>
      <c r="C560" s="57">
        <v>0.46410000000000001</v>
      </c>
      <c r="D560" s="57">
        <v>5.0249912000000001E-2</v>
      </c>
      <c r="E560" s="57">
        <v>15</v>
      </c>
    </row>
    <row r="561" spans="2:5" x14ac:dyDescent="0.25">
      <c r="B561" s="57" t="s">
        <v>232</v>
      </c>
      <c r="C561" s="57">
        <v>0.45660000000000001</v>
      </c>
      <c r="D561" s="57">
        <v>7.0733453000000002E-2</v>
      </c>
      <c r="E561" s="57">
        <v>50</v>
      </c>
    </row>
    <row r="562" spans="2:5" x14ac:dyDescent="0.25">
      <c r="B562" s="57" t="s">
        <v>232</v>
      </c>
      <c r="C562" s="57">
        <v>0.45610000000000001</v>
      </c>
      <c r="D562" s="57">
        <v>6.4561104999999994E-2</v>
      </c>
      <c r="E562" s="57">
        <v>1.2</v>
      </c>
    </row>
    <row r="563" spans="2:5" x14ac:dyDescent="0.25">
      <c r="B563" s="57" t="s">
        <v>232</v>
      </c>
      <c r="C563" s="57">
        <v>0.44341704700000001</v>
      </c>
      <c r="D563" s="57">
        <v>0.115539922</v>
      </c>
      <c r="E563" s="57">
        <v>12</v>
      </c>
    </row>
    <row r="564" spans="2:5" x14ac:dyDescent="0.25">
      <c r="B564" s="57" t="s">
        <v>232</v>
      </c>
      <c r="C564" s="57">
        <v>0.43397260300000001</v>
      </c>
      <c r="D564" s="57">
        <v>6.0685428999999999E-2</v>
      </c>
      <c r="E564" s="57">
        <v>30</v>
      </c>
    </row>
    <row r="565" spans="2:5" x14ac:dyDescent="0.25">
      <c r="B565" s="57" t="s">
        <v>232</v>
      </c>
      <c r="C565" s="57">
        <v>0.42620000000000002</v>
      </c>
      <c r="D565" s="57">
        <v>0.12355862500000001</v>
      </c>
      <c r="E565" s="57">
        <v>3</v>
      </c>
    </row>
    <row r="566" spans="2:5" x14ac:dyDescent="0.25">
      <c r="B566" s="57" t="s">
        <v>232</v>
      </c>
      <c r="C566" s="57">
        <v>0.37090000000000001</v>
      </c>
      <c r="D566" s="57">
        <v>9.8550446E-2</v>
      </c>
      <c r="E566" s="57">
        <v>1.35</v>
      </c>
    </row>
    <row r="567" spans="2:5" x14ac:dyDescent="0.25">
      <c r="B567" s="57" t="s">
        <v>232</v>
      </c>
      <c r="C567" s="57">
        <v>0.228310502</v>
      </c>
      <c r="D567" s="57">
        <v>0.214560104</v>
      </c>
      <c r="E567" s="57">
        <v>5</v>
      </c>
    </row>
    <row r="568" spans="2:5" x14ac:dyDescent="0.25">
      <c r="B568" s="57" t="s">
        <v>232</v>
      </c>
      <c r="C568" s="57">
        <v>0.1943</v>
      </c>
      <c r="D568" s="57">
        <v>0.12230968</v>
      </c>
      <c r="E568" s="57">
        <v>25</v>
      </c>
    </row>
    <row r="569" spans="2:5" x14ac:dyDescent="0.25">
      <c r="B569" s="57" t="s">
        <v>233</v>
      </c>
      <c r="C569" s="57">
        <v>0.91320000000000001</v>
      </c>
      <c r="D569" s="57">
        <v>9.2402247000000007E-2</v>
      </c>
      <c r="E569" s="57">
        <v>1.5</v>
      </c>
    </row>
    <row r="570" spans="2:5" x14ac:dyDescent="0.25">
      <c r="B570" s="57" t="s">
        <v>233</v>
      </c>
      <c r="C570" s="57">
        <v>0.8</v>
      </c>
      <c r="D570" s="57">
        <v>5.2959427000000003E-2</v>
      </c>
      <c r="E570" s="57">
        <v>1.4</v>
      </c>
    </row>
    <row r="571" spans="2:5" x14ac:dyDescent="0.25">
      <c r="B571" s="57" t="s">
        <v>233</v>
      </c>
      <c r="C571" s="57">
        <v>0.72</v>
      </c>
      <c r="D571" s="57">
        <v>5.0956930999999997E-2</v>
      </c>
      <c r="E571" s="57">
        <v>1.2</v>
      </c>
    </row>
    <row r="572" spans="2:5" x14ac:dyDescent="0.25">
      <c r="B572" s="57" t="s">
        <v>233</v>
      </c>
      <c r="C572" s="57">
        <v>0.45</v>
      </c>
      <c r="D572" s="57">
        <v>5.8885051000000001E-2</v>
      </c>
      <c r="E572" s="57">
        <v>0.65</v>
      </c>
    </row>
    <row r="573" spans="2:5" x14ac:dyDescent="0.25">
      <c r="B573" s="57" t="s">
        <v>234</v>
      </c>
      <c r="C573" s="57">
        <v>0.93</v>
      </c>
      <c r="D573" s="57">
        <v>5.4736088000000002E-2</v>
      </c>
      <c r="E573" s="57">
        <v>2.6</v>
      </c>
    </row>
    <row r="574" spans="2:5" x14ac:dyDescent="0.25">
      <c r="B574" s="57" t="s">
        <v>234</v>
      </c>
      <c r="C574" s="57">
        <v>0.91324200899999997</v>
      </c>
      <c r="D574" s="57">
        <v>0.151130971</v>
      </c>
      <c r="E574" s="57">
        <v>1</v>
      </c>
    </row>
    <row r="575" spans="2:5" x14ac:dyDescent="0.25">
      <c r="B575" s="57" t="s">
        <v>234</v>
      </c>
      <c r="C575" s="57">
        <v>0.91300000000000003</v>
      </c>
      <c r="D575" s="57">
        <v>0.13753259800000001</v>
      </c>
      <c r="E575" s="57">
        <v>7.4999999999999997E-2</v>
      </c>
    </row>
    <row r="576" spans="2:5" x14ac:dyDescent="0.25">
      <c r="B576" s="57" t="s">
        <v>234</v>
      </c>
      <c r="C576" s="57">
        <v>0.90698692700000005</v>
      </c>
      <c r="D576" s="57">
        <v>0.122814598</v>
      </c>
      <c r="E576" s="57">
        <v>36.5</v>
      </c>
    </row>
    <row r="577" spans="2:5" x14ac:dyDescent="0.25">
      <c r="B577" s="57" t="s">
        <v>234</v>
      </c>
      <c r="C577" s="57">
        <v>0.89183789999999996</v>
      </c>
      <c r="D577" s="57">
        <v>0.112760336</v>
      </c>
      <c r="E577" s="57">
        <v>3.2</v>
      </c>
    </row>
    <row r="578" spans="2:5" x14ac:dyDescent="0.25">
      <c r="B578" s="57" t="s">
        <v>234</v>
      </c>
      <c r="C578" s="57">
        <v>0.82000546399999996</v>
      </c>
      <c r="D578" s="57">
        <v>5.8657964E-2</v>
      </c>
      <c r="E578" s="57">
        <v>5.85</v>
      </c>
    </row>
    <row r="579" spans="2:5" x14ac:dyDescent="0.25">
      <c r="B579" s="57" t="s">
        <v>234</v>
      </c>
      <c r="C579" s="57">
        <v>0.8</v>
      </c>
      <c r="D579" s="57">
        <v>6.0602941E-2</v>
      </c>
      <c r="E579" s="57">
        <v>16.600000000000001</v>
      </c>
    </row>
    <row r="580" spans="2:5" x14ac:dyDescent="0.25">
      <c r="B580" s="57" t="s">
        <v>234</v>
      </c>
      <c r="C580" s="57">
        <v>0.79998369199999997</v>
      </c>
      <c r="D580" s="57">
        <v>5.1406867000000002E-2</v>
      </c>
      <c r="E580" s="57">
        <v>1.4</v>
      </c>
    </row>
    <row r="581" spans="2:5" x14ac:dyDescent="0.25">
      <c r="B581" s="57" t="s">
        <v>234</v>
      </c>
      <c r="C581" s="57">
        <v>0.74</v>
      </c>
      <c r="D581" s="57">
        <v>8.4851278000000002E-2</v>
      </c>
      <c r="E581" s="57">
        <v>0.5</v>
      </c>
    </row>
    <row r="582" spans="2:5" x14ac:dyDescent="0.25">
      <c r="B582" s="57" t="s">
        <v>234</v>
      </c>
      <c r="C582" s="57">
        <v>0.66700000000000004</v>
      </c>
      <c r="D582" s="57">
        <v>9.7357201000000004E-2</v>
      </c>
      <c r="E582" s="57">
        <v>4</v>
      </c>
    </row>
    <row r="583" spans="2:5" x14ac:dyDescent="0.25">
      <c r="B583" s="57" t="s">
        <v>234</v>
      </c>
      <c r="C583" s="57">
        <v>0.66</v>
      </c>
      <c r="D583" s="57">
        <v>0.18103383300000001</v>
      </c>
      <c r="E583" s="57">
        <v>4.28</v>
      </c>
    </row>
    <row r="584" spans="2:5" x14ac:dyDescent="0.25">
      <c r="B584" s="57" t="s">
        <v>234</v>
      </c>
      <c r="C584" s="57">
        <v>0.66</v>
      </c>
      <c r="D584" s="57">
        <v>0.11770652500000001</v>
      </c>
      <c r="E584" s="57">
        <v>2.8</v>
      </c>
    </row>
    <row r="585" spans="2:5" x14ac:dyDescent="0.25">
      <c r="B585" s="57" t="s">
        <v>234</v>
      </c>
      <c r="C585" s="57">
        <v>0.45600000000000002</v>
      </c>
      <c r="D585" s="57">
        <v>0.21773108599999999</v>
      </c>
      <c r="E585" s="57">
        <v>1</v>
      </c>
    </row>
    <row r="586" spans="2:5" x14ac:dyDescent="0.25">
      <c r="B586" s="57" t="s">
        <v>234</v>
      </c>
      <c r="C586" s="57">
        <v>0.43</v>
      </c>
      <c r="D586" s="57">
        <v>0.107139809</v>
      </c>
      <c r="E586" s="57">
        <v>1.85</v>
      </c>
    </row>
    <row r="587" spans="2:5" x14ac:dyDescent="0.25">
      <c r="B587" s="57" t="s">
        <v>235</v>
      </c>
      <c r="C587" s="57">
        <v>1</v>
      </c>
      <c r="D587" s="57">
        <v>9.8857777999999993E-2</v>
      </c>
      <c r="E587" s="57">
        <v>3</v>
      </c>
    </row>
    <row r="588" spans="2:5" x14ac:dyDescent="0.25">
      <c r="B588" s="57" t="s">
        <v>235</v>
      </c>
      <c r="C588" s="57">
        <v>0.96746575300000004</v>
      </c>
      <c r="D588" s="57">
        <v>5.0802882000000001E-2</v>
      </c>
      <c r="E588" s="57">
        <v>8</v>
      </c>
    </row>
    <row r="589" spans="2:5" x14ac:dyDescent="0.25">
      <c r="B589" s="57" t="s">
        <v>235</v>
      </c>
      <c r="C589" s="57">
        <v>0.95890410999999998</v>
      </c>
      <c r="D589" s="57">
        <v>6.0416539999999998E-2</v>
      </c>
      <c r="E589" s="57">
        <v>4</v>
      </c>
    </row>
    <row r="590" spans="2:5" x14ac:dyDescent="0.25">
      <c r="B590" s="57" t="s">
        <v>235</v>
      </c>
      <c r="C590" s="57">
        <v>0.95129375999999999</v>
      </c>
      <c r="D590" s="57">
        <v>4.9547939999999999E-2</v>
      </c>
      <c r="E590" s="57">
        <v>3</v>
      </c>
    </row>
    <row r="591" spans="2:5" x14ac:dyDescent="0.25">
      <c r="B591" s="57" t="s">
        <v>235</v>
      </c>
      <c r="C591" s="57">
        <v>0.95</v>
      </c>
      <c r="D591" s="57">
        <v>9.6073578000000007E-2</v>
      </c>
      <c r="E591" s="57">
        <v>0.5</v>
      </c>
    </row>
    <row r="592" spans="2:5" x14ac:dyDescent="0.25">
      <c r="B592" s="57" t="s">
        <v>235</v>
      </c>
      <c r="C592" s="57">
        <v>0.95</v>
      </c>
      <c r="D592" s="57">
        <v>6.5824044999999998E-2</v>
      </c>
      <c r="E592" s="57">
        <v>1</v>
      </c>
    </row>
    <row r="593" spans="2:5" x14ac:dyDescent="0.25">
      <c r="B593" s="57" t="s">
        <v>235</v>
      </c>
      <c r="C593" s="57">
        <v>0.93269276099999998</v>
      </c>
      <c r="D593" s="57">
        <v>7.2544915000000001E-2</v>
      </c>
      <c r="E593" s="57">
        <v>12</v>
      </c>
    </row>
    <row r="594" spans="2:5" x14ac:dyDescent="0.25">
      <c r="B594" s="57" t="s">
        <v>235</v>
      </c>
      <c r="C594" s="57">
        <v>0.93</v>
      </c>
      <c r="D594" s="57">
        <v>0.12767468800000001</v>
      </c>
      <c r="E594" s="57">
        <v>7.9</v>
      </c>
    </row>
    <row r="595" spans="2:5" x14ac:dyDescent="0.25">
      <c r="B595" s="57" t="s">
        <v>235</v>
      </c>
      <c r="C595" s="57">
        <v>0.93</v>
      </c>
      <c r="D595" s="57">
        <v>8.9628861000000004E-2</v>
      </c>
      <c r="E595" s="57">
        <v>2.5</v>
      </c>
    </row>
    <row r="596" spans="2:5" x14ac:dyDescent="0.25">
      <c r="B596" s="57" t="s">
        <v>235</v>
      </c>
      <c r="C596" s="57">
        <v>0.93</v>
      </c>
      <c r="D596" s="57">
        <v>8.3264351E-2</v>
      </c>
      <c r="E596" s="57">
        <v>3</v>
      </c>
    </row>
    <row r="597" spans="2:5" x14ac:dyDescent="0.25">
      <c r="B597" s="57" t="s">
        <v>235</v>
      </c>
      <c r="C597" s="57">
        <v>0.93</v>
      </c>
      <c r="D597" s="57">
        <v>7.5152292999999995E-2</v>
      </c>
      <c r="E597" s="57">
        <v>11</v>
      </c>
    </row>
    <row r="598" spans="2:5" x14ac:dyDescent="0.25">
      <c r="B598" s="57" t="s">
        <v>235</v>
      </c>
      <c r="C598" s="57">
        <v>0.93</v>
      </c>
      <c r="D598" s="57">
        <v>5.5410013000000001E-2</v>
      </c>
      <c r="E598" s="57">
        <v>1</v>
      </c>
    </row>
    <row r="599" spans="2:5" x14ac:dyDescent="0.25">
      <c r="B599" s="57" t="s">
        <v>235</v>
      </c>
      <c r="C599" s="57">
        <v>0.93</v>
      </c>
      <c r="D599" s="57">
        <v>4.8330227000000003E-2</v>
      </c>
      <c r="E599" s="57">
        <v>2.8</v>
      </c>
    </row>
    <row r="600" spans="2:5" x14ac:dyDescent="0.25">
      <c r="B600" s="57" t="s">
        <v>235</v>
      </c>
      <c r="C600" s="57">
        <v>0.92910958899999996</v>
      </c>
      <c r="D600" s="57">
        <v>8.1160701000000002E-2</v>
      </c>
      <c r="E600" s="57">
        <v>1</v>
      </c>
    </row>
    <row r="601" spans="2:5" x14ac:dyDescent="0.25">
      <c r="B601" s="57" t="s">
        <v>235</v>
      </c>
      <c r="C601" s="57">
        <v>0.92009132400000004</v>
      </c>
      <c r="D601" s="57">
        <v>7.4958902999999993E-2</v>
      </c>
      <c r="E601" s="57">
        <v>2</v>
      </c>
    </row>
    <row r="602" spans="2:5" x14ac:dyDescent="0.25">
      <c r="B602" s="57" t="s">
        <v>235</v>
      </c>
      <c r="C602" s="57">
        <v>0.91324200899999997</v>
      </c>
      <c r="D602" s="57">
        <v>8.6826341000000001E-2</v>
      </c>
      <c r="E602" s="57">
        <v>0.32</v>
      </c>
    </row>
    <row r="603" spans="2:5" x14ac:dyDescent="0.25">
      <c r="B603" s="57" t="s">
        <v>235</v>
      </c>
      <c r="C603" s="57">
        <v>0.91324200899999997</v>
      </c>
      <c r="D603" s="57">
        <v>6.7699444999999997E-2</v>
      </c>
      <c r="E603" s="57">
        <v>0.6</v>
      </c>
    </row>
    <row r="604" spans="2:5" x14ac:dyDescent="0.25">
      <c r="B604" s="57" t="s">
        <v>235</v>
      </c>
      <c r="C604" s="57">
        <v>0.91324200899999997</v>
      </c>
      <c r="D604" s="57">
        <v>6.5874547000000006E-2</v>
      </c>
      <c r="E604" s="57">
        <v>4.2450000000000001</v>
      </c>
    </row>
    <row r="605" spans="2:5" x14ac:dyDescent="0.25">
      <c r="B605" s="57" t="s">
        <v>235</v>
      </c>
      <c r="C605" s="57">
        <v>0.91324200899999997</v>
      </c>
      <c r="D605" s="57">
        <v>5.1544142000000001E-2</v>
      </c>
      <c r="E605" s="57">
        <v>10</v>
      </c>
    </row>
    <row r="606" spans="2:5" x14ac:dyDescent="0.25">
      <c r="B606" s="57" t="s">
        <v>235</v>
      </c>
      <c r="C606" s="57">
        <v>0.91324200899999997</v>
      </c>
      <c r="D606" s="57">
        <v>4.0144513E-2</v>
      </c>
      <c r="E606" s="57">
        <v>1</v>
      </c>
    </row>
    <row r="607" spans="2:5" x14ac:dyDescent="0.25">
      <c r="B607" s="57" t="s">
        <v>235</v>
      </c>
      <c r="C607" s="57">
        <v>0.90544387100000001</v>
      </c>
      <c r="D607" s="57">
        <v>4.2022015000000003E-2</v>
      </c>
      <c r="E607" s="57">
        <v>3.85</v>
      </c>
    </row>
    <row r="608" spans="2:5" x14ac:dyDescent="0.25">
      <c r="B608" s="57" t="s">
        <v>235</v>
      </c>
      <c r="C608" s="57">
        <v>0.890410959</v>
      </c>
      <c r="D608" s="57">
        <v>6.5286975999999997E-2</v>
      </c>
      <c r="E608" s="57">
        <v>2.5</v>
      </c>
    </row>
    <row r="609" spans="2:5" x14ac:dyDescent="0.25">
      <c r="B609" s="57" t="s">
        <v>235</v>
      </c>
      <c r="C609" s="57">
        <v>0.87519025900000003</v>
      </c>
      <c r="D609" s="57">
        <v>7.0346236000000006E-2</v>
      </c>
      <c r="E609" s="57">
        <v>3</v>
      </c>
    </row>
    <row r="610" spans="2:5" x14ac:dyDescent="0.25">
      <c r="B610" s="57" t="s">
        <v>235</v>
      </c>
      <c r="C610" s="57">
        <v>0.87519025900000003</v>
      </c>
      <c r="D610" s="57">
        <v>6.9058776000000002E-2</v>
      </c>
      <c r="E610" s="57">
        <v>3</v>
      </c>
    </row>
    <row r="611" spans="2:5" x14ac:dyDescent="0.25">
      <c r="B611" s="57" t="s">
        <v>235</v>
      </c>
      <c r="C611" s="57">
        <v>0.86176560099999999</v>
      </c>
      <c r="D611" s="57">
        <v>0.100665254</v>
      </c>
      <c r="E611" s="57">
        <v>7.5</v>
      </c>
    </row>
    <row r="612" spans="2:5" x14ac:dyDescent="0.25">
      <c r="B612" s="57" t="s">
        <v>235</v>
      </c>
      <c r="C612" s="57">
        <v>0.85235920899999995</v>
      </c>
      <c r="D612" s="57">
        <v>9.5618107999999993E-2</v>
      </c>
      <c r="E612" s="57">
        <v>12</v>
      </c>
    </row>
    <row r="613" spans="2:5" x14ac:dyDescent="0.25">
      <c r="B613" s="57" t="s">
        <v>235</v>
      </c>
      <c r="C613" s="57">
        <v>0.84942922399999998</v>
      </c>
      <c r="D613" s="57">
        <v>5.3609706999999999E-2</v>
      </c>
      <c r="E613" s="57">
        <v>2</v>
      </c>
    </row>
    <row r="614" spans="2:5" x14ac:dyDescent="0.25">
      <c r="B614" s="57" t="s">
        <v>235</v>
      </c>
      <c r="C614" s="57">
        <v>0.84521261400000003</v>
      </c>
      <c r="D614" s="57">
        <v>6.1414136000000001E-2</v>
      </c>
      <c r="E614" s="57">
        <v>3.2</v>
      </c>
    </row>
    <row r="615" spans="2:5" x14ac:dyDescent="0.25">
      <c r="B615" s="57" t="s">
        <v>235</v>
      </c>
      <c r="C615" s="57">
        <v>0.84225171200000004</v>
      </c>
      <c r="D615" s="57">
        <v>9.1210945000000002E-2</v>
      </c>
      <c r="E615" s="57">
        <v>0.32</v>
      </c>
    </row>
    <row r="616" spans="2:5" x14ac:dyDescent="0.25">
      <c r="B616" s="57" t="s">
        <v>235</v>
      </c>
      <c r="C616" s="57">
        <v>0.84</v>
      </c>
      <c r="D616" s="57">
        <v>7.5239406999999994E-2</v>
      </c>
      <c r="E616" s="57">
        <v>4</v>
      </c>
    </row>
    <row r="617" spans="2:5" x14ac:dyDescent="0.25">
      <c r="B617" s="57" t="s">
        <v>235</v>
      </c>
      <c r="C617" s="57">
        <v>0.84</v>
      </c>
      <c r="D617" s="57">
        <v>4.6418527000000001E-2</v>
      </c>
      <c r="E617" s="57">
        <v>3.6</v>
      </c>
    </row>
    <row r="618" spans="2:5" x14ac:dyDescent="0.25">
      <c r="B618" s="57" t="s">
        <v>235</v>
      </c>
      <c r="C618" s="57">
        <v>0.83445205499999997</v>
      </c>
      <c r="D618" s="57">
        <v>6.6273614999999994E-2</v>
      </c>
      <c r="E618" s="57">
        <v>5</v>
      </c>
    </row>
    <row r="619" spans="2:5" x14ac:dyDescent="0.25">
      <c r="B619" s="57" t="s">
        <v>235</v>
      </c>
      <c r="C619" s="57">
        <v>0.82605593600000005</v>
      </c>
      <c r="D619" s="57">
        <v>0.16684685299999999</v>
      </c>
      <c r="E619" s="57">
        <v>0.8</v>
      </c>
    </row>
    <row r="620" spans="2:5" x14ac:dyDescent="0.25">
      <c r="B620" s="57" t="s">
        <v>235</v>
      </c>
      <c r="C620" s="57">
        <v>0.82519569500000001</v>
      </c>
      <c r="D620" s="57">
        <v>4.0381948000000001E-2</v>
      </c>
      <c r="E620" s="57">
        <v>6</v>
      </c>
    </row>
    <row r="621" spans="2:5" x14ac:dyDescent="0.25">
      <c r="B621" s="57" t="s">
        <v>235</v>
      </c>
      <c r="C621" s="57">
        <v>0.82448630099999998</v>
      </c>
      <c r="D621" s="57">
        <v>6.2115249999999997E-2</v>
      </c>
      <c r="E621" s="57">
        <v>2</v>
      </c>
    </row>
    <row r="622" spans="2:5" x14ac:dyDescent="0.25">
      <c r="B622" s="57" t="s">
        <v>235</v>
      </c>
      <c r="C622" s="57">
        <v>0.82234723200000004</v>
      </c>
      <c r="D622" s="57">
        <v>5.6700533999999997E-2</v>
      </c>
      <c r="E622" s="57">
        <v>3.19</v>
      </c>
    </row>
    <row r="623" spans="2:5" x14ac:dyDescent="0.25">
      <c r="B623" s="57" t="s">
        <v>235</v>
      </c>
      <c r="C623" s="57">
        <v>0.82</v>
      </c>
      <c r="D623" s="57">
        <v>8.3679065999999996E-2</v>
      </c>
      <c r="E623" s="80">
        <v>1569.8</v>
      </c>
    </row>
    <row r="624" spans="2:5" x14ac:dyDescent="0.25">
      <c r="B624" s="57" t="s">
        <v>235</v>
      </c>
      <c r="C624" s="57">
        <v>0.817403306</v>
      </c>
      <c r="D624" s="57">
        <v>5.0041454999999999E-2</v>
      </c>
      <c r="E624" s="57">
        <v>5.74</v>
      </c>
    </row>
    <row r="625" spans="2:5" x14ac:dyDescent="0.25">
      <c r="B625" s="57" t="s">
        <v>235</v>
      </c>
      <c r="C625" s="57">
        <v>0.81716808600000002</v>
      </c>
      <c r="D625" s="57">
        <v>5.8169501999999998E-2</v>
      </c>
      <c r="E625" s="57">
        <v>2.1150000000000002</v>
      </c>
    </row>
    <row r="626" spans="2:5" x14ac:dyDescent="0.25">
      <c r="B626" s="57" t="s">
        <v>235</v>
      </c>
      <c r="C626" s="57">
        <v>0.81557584999999999</v>
      </c>
      <c r="D626" s="57">
        <v>8.9671211000000001E-2</v>
      </c>
      <c r="E626" s="57">
        <v>18</v>
      </c>
    </row>
    <row r="627" spans="2:5" x14ac:dyDescent="0.25">
      <c r="B627" s="57" t="s">
        <v>235</v>
      </c>
      <c r="C627" s="57">
        <v>0.80859969600000003</v>
      </c>
      <c r="D627" s="57">
        <v>3.3696768000000002E-2</v>
      </c>
      <c r="E627" s="57">
        <v>7.2</v>
      </c>
    </row>
    <row r="628" spans="2:5" x14ac:dyDescent="0.25">
      <c r="B628" s="57" t="s">
        <v>235</v>
      </c>
      <c r="C628" s="57">
        <v>0.80729166699999999</v>
      </c>
      <c r="D628" s="57">
        <v>6.8015904000000002E-2</v>
      </c>
      <c r="E628" s="57">
        <v>1.6</v>
      </c>
    </row>
    <row r="629" spans="2:5" x14ac:dyDescent="0.25">
      <c r="B629" s="57" t="s">
        <v>235</v>
      </c>
      <c r="C629" s="57">
        <v>0.80206010999999999</v>
      </c>
      <c r="D629" s="57">
        <v>8.1877252999999997E-2</v>
      </c>
      <c r="E629" s="57">
        <v>1.0629999999999999</v>
      </c>
    </row>
    <row r="630" spans="2:5" x14ac:dyDescent="0.25">
      <c r="B630" s="57" t="s">
        <v>235</v>
      </c>
      <c r="C630" s="57">
        <v>0.80001863799999995</v>
      </c>
      <c r="D630" s="57">
        <v>3.4317915999999997E-2</v>
      </c>
      <c r="E630" s="57">
        <v>1.96</v>
      </c>
    </row>
    <row r="631" spans="2:5" x14ac:dyDescent="0.25">
      <c r="B631" s="57" t="s">
        <v>235</v>
      </c>
      <c r="C631" s="57">
        <v>0.8</v>
      </c>
      <c r="D631" s="57">
        <v>6.0153855999999999E-2</v>
      </c>
      <c r="E631" s="57">
        <v>2</v>
      </c>
    </row>
    <row r="632" spans="2:5" x14ac:dyDescent="0.25">
      <c r="B632" s="57" t="s">
        <v>235</v>
      </c>
      <c r="C632" s="57">
        <v>0.8</v>
      </c>
      <c r="D632" s="57">
        <v>5.7150649999999997E-2</v>
      </c>
      <c r="E632" s="57">
        <v>3</v>
      </c>
    </row>
    <row r="633" spans="2:5" x14ac:dyDescent="0.25">
      <c r="B633" s="57" t="s">
        <v>235</v>
      </c>
      <c r="C633" s="57">
        <v>0.79908675799999995</v>
      </c>
      <c r="D633" s="57">
        <v>8.2868681999999999E-2</v>
      </c>
      <c r="E633" s="57">
        <v>2</v>
      </c>
    </row>
    <row r="634" spans="2:5" x14ac:dyDescent="0.25">
      <c r="B634" s="57" t="s">
        <v>235</v>
      </c>
      <c r="C634" s="57">
        <v>0.79607720999999998</v>
      </c>
      <c r="D634" s="57">
        <v>5.8592118999999998E-2</v>
      </c>
      <c r="E634" s="57">
        <v>4.4000000000000004</v>
      </c>
    </row>
    <row r="635" spans="2:5" x14ac:dyDescent="0.25">
      <c r="B635" s="57" t="s">
        <v>235</v>
      </c>
      <c r="C635" s="57">
        <v>0.79499619499999996</v>
      </c>
      <c r="D635" s="57">
        <v>3.0900095999999998E-2</v>
      </c>
      <c r="E635" s="57">
        <v>4.8</v>
      </c>
    </row>
    <row r="636" spans="2:5" x14ac:dyDescent="0.25">
      <c r="B636" s="57" t="s">
        <v>235</v>
      </c>
      <c r="C636" s="57">
        <v>0.79189209900000002</v>
      </c>
      <c r="D636" s="57">
        <v>8.2055450000000002E-2</v>
      </c>
      <c r="E636" s="57">
        <v>2.38</v>
      </c>
    </row>
    <row r="637" spans="2:5" x14ac:dyDescent="0.25">
      <c r="B637" s="57" t="s">
        <v>235</v>
      </c>
      <c r="C637" s="57">
        <v>0.78951733700000004</v>
      </c>
      <c r="D637" s="57">
        <v>4.5298663000000003E-2</v>
      </c>
      <c r="E637" s="57">
        <v>12.8</v>
      </c>
    </row>
    <row r="638" spans="2:5" x14ac:dyDescent="0.25">
      <c r="B638" s="57" t="s">
        <v>235</v>
      </c>
      <c r="C638" s="57">
        <v>0.76331811299999996</v>
      </c>
      <c r="D638" s="57">
        <v>6.3818903999999996E-2</v>
      </c>
      <c r="E638" s="57">
        <v>3</v>
      </c>
    </row>
    <row r="639" spans="2:5" x14ac:dyDescent="0.25">
      <c r="B639" s="57" t="s">
        <v>235</v>
      </c>
      <c r="C639" s="57">
        <v>0.762247907</v>
      </c>
      <c r="D639" s="57">
        <v>7.0282643000000006E-2</v>
      </c>
      <c r="E639" s="57">
        <v>4.8</v>
      </c>
    </row>
    <row r="640" spans="2:5" x14ac:dyDescent="0.25">
      <c r="B640" s="57" t="s">
        <v>235</v>
      </c>
      <c r="C640" s="57">
        <v>0.75999989199999995</v>
      </c>
      <c r="D640" s="57">
        <v>9.5551571000000002E-2</v>
      </c>
      <c r="E640" s="57">
        <v>2.12</v>
      </c>
    </row>
    <row r="641" spans="2:5" x14ac:dyDescent="0.25">
      <c r="B641" s="57" t="s">
        <v>235</v>
      </c>
      <c r="C641" s="57">
        <v>0.75913242000000003</v>
      </c>
      <c r="D641" s="57">
        <v>4.9301994000000002E-2</v>
      </c>
      <c r="E641" s="57">
        <v>3</v>
      </c>
    </row>
    <row r="642" spans="2:5" x14ac:dyDescent="0.25">
      <c r="B642" s="57" t="s">
        <v>235</v>
      </c>
      <c r="C642" s="57">
        <v>0.75851988000000004</v>
      </c>
      <c r="D642" s="57">
        <v>5.2243444E-2</v>
      </c>
      <c r="E642" s="57">
        <v>8.1999999999999993</v>
      </c>
    </row>
    <row r="643" spans="2:5" x14ac:dyDescent="0.25">
      <c r="B643" s="57" t="s">
        <v>235</v>
      </c>
      <c r="C643" s="57">
        <v>0.75693302900000003</v>
      </c>
      <c r="D643" s="57">
        <v>9.1932368E-2</v>
      </c>
      <c r="E643" s="57">
        <v>15</v>
      </c>
    </row>
    <row r="644" spans="2:5" x14ac:dyDescent="0.25">
      <c r="B644" s="57" t="s">
        <v>235</v>
      </c>
      <c r="C644" s="57">
        <v>0.75383976799999997</v>
      </c>
      <c r="D644" s="57">
        <v>4.9439675000000002E-2</v>
      </c>
      <c r="E644" s="57">
        <v>3.3</v>
      </c>
    </row>
    <row r="645" spans="2:5" x14ac:dyDescent="0.25">
      <c r="B645" s="57" t="s">
        <v>235</v>
      </c>
      <c r="C645" s="57">
        <v>0.75001220400000002</v>
      </c>
      <c r="D645" s="57">
        <v>5.6236793E-2</v>
      </c>
      <c r="E645" s="57">
        <v>8</v>
      </c>
    </row>
    <row r="646" spans="2:5" x14ac:dyDescent="0.25">
      <c r="B646" s="57" t="s">
        <v>235</v>
      </c>
      <c r="C646" s="57">
        <v>0.745205479</v>
      </c>
      <c r="D646" s="57">
        <v>5.2649411E-2</v>
      </c>
      <c r="E646" s="57">
        <v>15</v>
      </c>
    </row>
    <row r="647" spans="2:5" x14ac:dyDescent="0.25">
      <c r="B647" s="57" t="s">
        <v>235</v>
      </c>
      <c r="C647" s="57">
        <v>0.74200913199999996</v>
      </c>
      <c r="D647" s="57">
        <v>0.13969606600000001</v>
      </c>
      <c r="E647" s="57">
        <v>2.4</v>
      </c>
    </row>
    <row r="648" spans="2:5" x14ac:dyDescent="0.25">
      <c r="B648" s="57" t="s">
        <v>235</v>
      </c>
      <c r="C648" s="57">
        <v>0.74200913199999996</v>
      </c>
      <c r="D648" s="57">
        <v>8.0641063999999998E-2</v>
      </c>
      <c r="E648" s="57">
        <v>1.35</v>
      </c>
    </row>
    <row r="649" spans="2:5" x14ac:dyDescent="0.25">
      <c r="B649" s="57" t="s">
        <v>235</v>
      </c>
      <c r="C649" s="57">
        <v>0.73972602700000001</v>
      </c>
      <c r="D649" s="57">
        <v>5.3799066E-2</v>
      </c>
      <c r="E649" s="57">
        <v>10</v>
      </c>
    </row>
    <row r="650" spans="2:5" x14ac:dyDescent="0.25">
      <c r="B650" s="57" t="s">
        <v>235</v>
      </c>
      <c r="C650" s="57">
        <v>0.73230593600000005</v>
      </c>
      <c r="D650" s="57">
        <v>5.5961022999999999E-2</v>
      </c>
      <c r="E650" s="57">
        <v>6</v>
      </c>
    </row>
    <row r="651" spans="2:5" x14ac:dyDescent="0.25">
      <c r="B651" s="57" t="s">
        <v>235</v>
      </c>
      <c r="C651" s="57">
        <v>0.73059360699999998</v>
      </c>
      <c r="D651" s="57">
        <v>8.6169354000000004E-2</v>
      </c>
      <c r="E651" s="57">
        <v>18</v>
      </c>
    </row>
    <row r="652" spans="2:5" x14ac:dyDescent="0.25">
      <c r="B652" s="57" t="s">
        <v>235</v>
      </c>
      <c r="C652" s="57">
        <v>0.73059360699999998</v>
      </c>
      <c r="D652" s="57">
        <v>6.8629220000000005E-2</v>
      </c>
      <c r="E652" s="57">
        <v>19.2</v>
      </c>
    </row>
    <row r="653" spans="2:5" x14ac:dyDescent="0.25">
      <c r="B653" s="57" t="s">
        <v>235</v>
      </c>
      <c r="C653" s="57">
        <v>0.73059360699999998</v>
      </c>
      <c r="D653" s="57">
        <v>6.1660393000000001E-2</v>
      </c>
      <c r="E653" s="57">
        <v>2.2000000000000002</v>
      </c>
    </row>
    <row r="654" spans="2:5" x14ac:dyDescent="0.25">
      <c r="B654" s="57" t="s">
        <v>235</v>
      </c>
      <c r="C654" s="57">
        <v>0.73040334900000004</v>
      </c>
      <c r="D654" s="57">
        <v>5.3067395000000003E-2</v>
      </c>
      <c r="E654" s="57">
        <v>12</v>
      </c>
    </row>
    <row r="655" spans="2:5" x14ac:dyDescent="0.25">
      <c r="B655" s="57" t="s">
        <v>235</v>
      </c>
      <c r="C655" s="57">
        <v>0.72713809699999998</v>
      </c>
      <c r="D655" s="57">
        <v>7.6537625999999997E-2</v>
      </c>
      <c r="E655" s="57">
        <v>0.92500000000000004</v>
      </c>
    </row>
    <row r="656" spans="2:5" x14ac:dyDescent="0.25">
      <c r="B656" s="57" t="s">
        <v>235</v>
      </c>
      <c r="C656" s="57">
        <v>0.72003424699999996</v>
      </c>
      <c r="D656" s="57">
        <v>7.7317485000000005E-2</v>
      </c>
      <c r="E656" s="57">
        <v>12</v>
      </c>
    </row>
    <row r="657" spans="2:5" x14ac:dyDescent="0.25">
      <c r="B657" s="57" t="s">
        <v>235</v>
      </c>
      <c r="C657" s="57">
        <v>0.70931180699999996</v>
      </c>
      <c r="D657" s="57">
        <v>9.7184001000000006E-2</v>
      </c>
      <c r="E657" s="57">
        <v>4.2</v>
      </c>
    </row>
    <row r="658" spans="2:5" x14ac:dyDescent="0.25">
      <c r="B658" s="57" t="s">
        <v>235</v>
      </c>
      <c r="C658" s="57">
        <v>0.70913241999999999</v>
      </c>
      <c r="D658" s="57">
        <v>8.7725537000000006E-2</v>
      </c>
      <c r="E658" s="57">
        <v>1</v>
      </c>
    </row>
    <row r="659" spans="2:5" x14ac:dyDescent="0.25">
      <c r="B659" s="57" t="s">
        <v>235</v>
      </c>
      <c r="C659" s="57">
        <v>0.70413219199999999</v>
      </c>
      <c r="D659" s="57">
        <v>5.6183652000000001E-2</v>
      </c>
      <c r="E659" s="57">
        <v>1.5</v>
      </c>
    </row>
    <row r="660" spans="2:5" x14ac:dyDescent="0.25">
      <c r="B660" s="57" t="s">
        <v>235</v>
      </c>
      <c r="C660" s="57">
        <v>0.69349315099999997</v>
      </c>
      <c r="D660" s="57">
        <v>9.0847284E-2</v>
      </c>
      <c r="E660" s="57">
        <v>40</v>
      </c>
    </row>
    <row r="661" spans="2:5" x14ac:dyDescent="0.25">
      <c r="B661" s="57" t="s">
        <v>235</v>
      </c>
      <c r="C661" s="57">
        <v>0.69348688599999997</v>
      </c>
      <c r="D661" s="57">
        <v>7.1534143999999994E-2</v>
      </c>
      <c r="E661" s="57">
        <v>3.1890000000000001</v>
      </c>
    </row>
    <row r="662" spans="2:5" x14ac:dyDescent="0.25">
      <c r="B662" s="57" t="s">
        <v>235</v>
      </c>
      <c r="C662" s="57">
        <v>0.68913078900000002</v>
      </c>
      <c r="D662" s="57">
        <v>0.13764533800000001</v>
      </c>
      <c r="E662" s="57">
        <v>2.8</v>
      </c>
    </row>
    <row r="663" spans="2:5" x14ac:dyDescent="0.25">
      <c r="B663" s="57" t="s">
        <v>235</v>
      </c>
      <c r="C663" s="57">
        <v>0.68908260700000001</v>
      </c>
      <c r="D663" s="57">
        <v>7.3630208000000003E-2</v>
      </c>
      <c r="E663" s="57">
        <v>11</v>
      </c>
    </row>
    <row r="664" spans="2:5" x14ac:dyDescent="0.25">
      <c r="B664" s="57" t="s">
        <v>235</v>
      </c>
      <c r="C664" s="57">
        <v>0.68493150700000005</v>
      </c>
      <c r="D664" s="57">
        <v>8.5035120000000006E-2</v>
      </c>
      <c r="E664" s="57">
        <v>0.7</v>
      </c>
    </row>
    <row r="665" spans="2:5" x14ac:dyDescent="0.25">
      <c r="B665" s="57" t="s">
        <v>235</v>
      </c>
      <c r="C665" s="57">
        <v>0.67694063900000001</v>
      </c>
      <c r="D665" s="57">
        <v>6.0998318000000003E-2</v>
      </c>
      <c r="E665" s="57">
        <v>3</v>
      </c>
    </row>
    <row r="666" spans="2:5" x14ac:dyDescent="0.25">
      <c r="B666" s="57" t="s">
        <v>235</v>
      </c>
      <c r="C666" s="57">
        <v>0.67094917799999998</v>
      </c>
      <c r="D666" s="57">
        <v>5.1230390000000001E-2</v>
      </c>
      <c r="E666" s="57">
        <v>5.3</v>
      </c>
    </row>
    <row r="667" spans="2:5" x14ac:dyDescent="0.25">
      <c r="B667" s="57" t="s">
        <v>235</v>
      </c>
      <c r="C667" s="57">
        <v>0.66872146099999996</v>
      </c>
      <c r="D667" s="57">
        <v>7.3391060999999994E-2</v>
      </c>
      <c r="E667" s="57">
        <v>2</v>
      </c>
    </row>
    <row r="668" spans="2:5" x14ac:dyDescent="0.25">
      <c r="B668" s="57" t="s">
        <v>235</v>
      </c>
      <c r="C668" s="57">
        <v>0.66816576599999999</v>
      </c>
      <c r="D668" s="57">
        <v>5.3983990000000003E-2</v>
      </c>
      <c r="E668" s="57">
        <v>7.1</v>
      </c>
    </row>
    <row r="669" spans="2:5" x14ac:dyDescent="0.25">
      <c r="B669" s="57" t="s">
        <v>235</v>
      </c>
      <c r="C669" s="57">
        <v>0.66780821899999998</v>
      </c>
      <c r="D669" s="57">
        <v>5.9719009000000003E-2</v>
      </c>
      <c r="E669" s="57">
        <v>2</v>
      </c>
    </row>
    <row r="670" spans="2:5" x14ac:dyDescent="0.25">
      <c r="B670" s="57" t="s">
        <v>235</v>
      </c>
      <c r="C670" s="57">
        <v>0.66780821899999998</v>
      </c>
      <c r="D670" s="57">
        <v>5.9009341E-2</v>
      </c>
      <c r="E670" s="57">
        <v>1.5</v>
      </c>
    </row>
    <row r="671" spans="2:5" x14ac:dyDescent="0.25">
      <c r="B671" s="57" t="s">
        <v>235</v>
      </c>
      <c r="C671" s="57">
        <v>0.66780821899999998</v>
      </c>
      <c r="D671" s="57">
        <v>5.8043193999999999E-2</v>
      </c>
      <c r="E671" s="57">
        <v>1.5</v>
      </c>
    </row>
    <row r="672" spans="2:5" x14ac:dyDescent="0.25">
      <c r="B672" s="57" t="s">
        <v>235</v>
      </c>
      <c r="C672" s="57">
        <v>0.66187214599999999</v>
      </c>
      <c r="D672" s="57">
        <v>6.3158018999999996E-2</v>
      </c>
      <c r="E672" s="57">
        <v>0.4</v>
      </c>
    </row>
    <row r="673" spans="2:5" x14ac:dyDescent="0.25">
      <c r="B673" s="57" t="s">
        <v>235</v>
      </c>
      <c r="C673" s="57">
        <v>0.66</v>
      </c>
      <c r="D673" s="57">
        <v>0.224337549</v>
      </c>
      <c r="E673" s="57">
        <v>0.34</v>
      </c>
    </row>
    <row r="674" spans="2:5" x14ac:dyDescent="0.25">
      <c r="B674" s="57" t="s">
        <v>235</v>
      </c>
      <c r="C674" s="57">
        <v>0.66</v>
      </c>
      <c r="D674" s="57">
        <v>7.9353600999999996E-2</v>
      </c>
      <c r="E674" s="57">
        <v>5.4</v>
      </c>
    </row>
    <row r="675" spans="2:5" x14ac:dyDescent="0.25">
      <c r="B675" s="57" t="s">
        <v>235</v>
      </c>
      <c r="C675" s="57">
        <v>0.65814307500000002</v>
      </c>
      <c r="D675" s="57">
        <v>0.138277548</v>
      </c>
      <c r="E675" s="57">
        <v>15</v>
      </c>
    </row>
    <row r="676" spans="2:5" x14ac:dyDescent="0.25">
      <c r="B676" s="57" t="s">
        <v>235</v>
      </c>
      <c r="C676" s="57">
        <v>0.65578196300000002</v>
      </c>
      <c r="D676" s="57">
        <v>6.8810127999999998E-2</v>
      </c>
      <c r="E676" s="57">
        <v>10</v>
      </c>
    </row>
    <row r="677" spans="2:5" x14ac:dyDescent="0.25">
      <c r="B677" s="57" t="s">
        <v>235</v>
      </c>
      <c r="C677" s="57">
        <v>0.655753425</v>
      </c>
      <c r="D677" s="57">
        <v>8.0908278E-2</v>
      </c>
      <c r="E677" s="57">
        <v>5</v>
      </c>
    </row>
    <row r="678" spans="2:5" x14ac:dyDescent="0.25">
      <c r="B678" s="57" t="s">
        <v>235</v>
      </c>
      <c r="C678" s="57">
        <v>0.65568895699999996</v>
      </c>
      <c r="D678" s="57">
        <v>0.22241791699999999</v>
      </c>
      <c r="E678" s="57">
        <v>0.92500000000000004</v>
      </c>
    </row>
    <row r="679" spans="2:5" x14ac:dyDescent="0.25">
      <c r="B679" s="57" t="s">
        <v>235</v>
      </c>
      <c r="C679" s="57">
        <v>0.65393201400000001</v>
      </c>
      <c r="D679" s="57">
        <v>0.10902178899999999</v>
      </c>
      <c r="E679" s="57">
        <v>9</v>
      </c>
    </row>
    <row r="680" spans="2:5" x14ac:dyDescent="0.25">
      <c r="B680" s="57" t="s">
        <v>235</v>
      </c>
      <c r="C680" s="57">
        <v>0.65</v>
      </c>
      <c r="D680" s="57">
        <v>5.1943994E-2</v>
      </c>
      <c r="E680" s="57">
        <v>336.3</v>
      </c>
    </row>
    <row r="681" spans="2:5" x14ac:dyDescent="0.25">
      <c r="B681" s="57" t="s">
        <v>235</v>
      </c>
      <c r="C681" s="57">
        <v>0.64768835599999997</v>
      </c>
      <c r="D681" s="57">
        <v>9.0178468999999997E-2</v>
      </c>
      <c r="E681" s="57">
        <v>12</v>
      </c>
    </row>
    <row r="682" spans="2:5" x14ac:dyDescent="0.25">
      <c r="B682" s="57" t="s">
        <v>235</v>
      </c>
      <c r="C682" s="57">
        <v>0.64133942200000005</v>
      </c>
      <c r="D682" s="57">
        <v>7.5086475E-2</v>
      </c>
      <c r="E682" s="57">
        <v>15</v>
      </c>
    </row>
    <row r="683" spans="2:5" x14ac:dyDescent="0.25">
      <c r="B683" s="57" t="s">
        <v>235</v>
      </c>
      <c r="C683" s="57">
        <v>0.63926940600000004</v>
      </c>
      <c r="D683" s="57">
        <v>7.8941595000000003E-2</v>
      </c>
      <c r="E683" s="57">
        <v>24</v>
      </c>
    </row>
    <row r="684" spans="2:5" x14ac:dyDescent="0.25">
      <c r="B684" s="57" t="s">
        <v>235</v>
      </c>
      <c r="C684" s="57">
        <v>0.63698630099999998</v>
      </c>
      <c r="D684" s="57">
        <v>6.4032009000000001E-2</v>
      </c>
      <c r="E684" s="57">
        <v>8.4</v>
      </c>
    </row>
    <row r="685" spans="2:5" x14ac:dyDescent="0.25">
      <c r="B685" s="57" t="s">
        <v>235</v>
      </c>
      <c r="C685" s="57">
        <v>0.63664383599999996</v>
      </c>
      <c r="D685" s="57">
        <v>6.6213041E-2</v>
      </c>
      <c r="E685" s="57">
        <v>2</v>
      </c>
    </row>
    <row r="686" spans="2:5" x14ac:dyDescent="0.25">
      <c r="B686" s="57" t="s">
        <v>235</v>
      </c>
      <c r="C686" s="57">
        <v>0.63498858400000002</v>
      </c>
      <c r="D686" s="57">
        <v>5.6681871000000002E-2</v>
      </c>
      <c r="E686" s="57">
        <v>48</v>
      </c>
    </row>
    <row r="687" spans="2:5" x14ac:dyDescent="0.25">
      <c r="B687" s="57" t="s">
        <v>235</v>
      </c>
      <c r="C687" s="57">
        <v>0.63</v>
      </c>
      <c r="D687" s="57">
        <v>6.6531967999999997E-2</v>
      </c>
      <c r="E687" s="80">
        <v>2762.3319999999999</v>
      </c>
    </row>
    <row r="688" spans="2:5" x14ac:dyDescent="0.25">
      <c r="B688" s="57" t="s">
        <v>235</v>
      </c>
      <c r="C688" s="57">
        <v>0.63</v>
      </c>
      <c r="D688" s="57">
        <v>5.4072189999999999E-2</v>
      </c>
      <c r="E688" s="80">
        <v>1540.4949999999999</v>
      </c>
    </row>
    <row r="689" spans="2:5" x14ac:dyDescent="0.25">
      <c r="B689" s="57" t="s">
        <v>235</v>
      </c>
      <c r="C689" s="57">
        <v>0.63</v>
      </c>
      <c r="D689" s="57">
        <v>4.9853881000000003E-2</v>
      </c>
      <c r="E689" s="57">
        <v>840</v>
      </c>
    </row>
    <row r="690" spans="2:5" x14ac:dyDescent="0.25">
      <c r="B690" s="57" t="s">
        <v>235</v>
      </c>
      <c r="C690" s="57">
        <v>0.626674277</v>
      </c>
      <c r="D690" s="57">
        <v>7.7778981999999997E-2</v>
      </c>
      <c r="E690" s="57">
        <v>3</v>
      </c>
    </row>
    <row r="691" spans="2:5" x14ac:dyDescent="0.25">
      <c r="B691" s="57" t="s">
        <v>235</v>
      </c>
      <c r="C691" s="57">
        <v>0.626674277</v>
      </c>
      <c r="D691" s="57">
        <v>7.6322973000000002E-2</v>
      </c>
      <c r="E691" s="57">
        <v>3</v>
      </c>
    </row>
    <row r="692" spans="2:5" x14ac:dyDescent="0.25">
      <c r="B692" s="57" t="s">
        <v>235</v>
      </c>
      <c r="C692" s="57">
        <v>0.62100456599999998</v>
      </c>
      <c r="D692" s="57">
        <v>0.105287926</v>
      </c>
      <c r="E692" s="57">
        <v>15</v>
      </c>
    </row>
    <row r="693" spans="2:5" x14ac:dyDescent="0.25">
      <c r="B693" s="57" t="s">
        <v>235</v>
      </c>
      <c r="C693" s="57">
        <v>0.62090626599999998</v>
      </c>
      <c r="D693" s="57">
        <v>9.7215695000000005E-2</v>
      </c>
      <c r="E693" s="57">
        <v>36</v>
      </c>
    </row>
    <row r="694" spans="2:5" x14ac:dyDescent="0.25">
      <c r="B694" s="57" t="s">
        <v>235</v>
      </c>
      <c r="C694" s="57">
        <v>0.60882800599999998</v>
      </c>
      <c r="D694" s="57">
        <v>5.3576129E-2</v>
      </c>
      <c r="E694" s="57">
        <v>3</v>
      </c>
    </row>
    <row r="695" spans="2:5" x14ac:dyDescent="0.25">
      <c r="B695" s="57" t="s">
        <v>235</v>
      </c>
      <c r="C695" s="57">
        <v>0.60830113600000002</v>
      </c>
      <c r="D695" s="57">
        <v>6.2001544999999998E-2</v>
      </c>
      <c r="E695" s="57">
        <v>1.95</v>
      </c>
    </row>
    <row r="696" spans="2:5" x14ac:dyDescent="0.25">
      <c r="B696" s="57" t="s">
        <v>235</v>
      </c>
      <c r="C696" s="57">
        <v>0.60767770200000004</v>
      </c>
      <c r="D696" s="57">
        <v>7.4419693999999995E-2</v>
      </c>
      <c r="E696" s="57">
        <v>6</v>
      </c>
    </row>
    <row r="697" spans="2:5" x14ac:dyDescent="0.25">
      <c r="B697" s="57" t="s">
        <v>235</v>
      </c>
      <c r="C697" s="57">
        <v>0.60714285700000004</v>
      </c>
      <c r="D697" s="57">
        <v>5.3301708000000003E-2</v>
      </c>
      <c r="E697" s="57">
        <v>8</v>
      </c>
    </row>
    <row r="698" spans="2:5" x14ac:dyDescent="0.25">
      <c r="B698" s="57" t="s">
        <v>235</v>
      </c>
      <c r="C698" s="57">
        <v>0.60508371400000005</v>
      </c>
      <c r="D698" s="57">
        <v>8.8621271000000001E-2</v>
      </c>
      <c r="E698" s="57">
        <v>18</v>
      </c>
    </row>
    <row r="699" spans="2:5" x14ac:dyDescent="0.25">
      <c r="B699" s="57" t="s">
        <v>235</v>
      </c>
      <c r="C699" s="57">
        <v>0.60507990899999997</v>
      </c>
      <c r="D699" s="57">
        <v>0.108513122</v>
      </c>
      <c r="E699" s="57">
        <v>18</v>
      </c>
    </row>
    <row r="700" spans="2:5" x14ac:dyDescent="0.25">
      <c r="B700" s="57" t="s">
        <v>235</v>
      </c>
      <c r="C700" s="57">
        <v>0.60047391699999997</v>
      </c>
      <c r="D700" s="57">
        <v>6.4751834999999994E-2</v>
      </c>
      <c r="E700" s="57">
        <v>6.6</v>
      </c>
    </row>
    <row r="701" spans="2:5" x14ac:dyDescent="0.25">
      <c r="B701" s="57" t="s">
        <v>235</v>
      </c>
      <c r="C701" s="57">
        <v>0.599424658</v>
      </c>
      <c r="D701" s="57">
        <v>5.5124734000000002E-2</v>
      </c>
      <c r="E701" s="57">
        <v>25</v>
      </c>
    </row>
    <row r="702" spans="2:5" x14ac:dyDescent="0.25">
      <c r="B702" s="57" t="s">
        <v>235</v>
      </c>
      <c r="C702" s="57">
        <v>0.59729832599999999</v>
      </c>
      <c r="D702" s="57">
        <v>9.1377126000000003E-2</v>
      </c>
      <c r="E702" s="57">
        <v>30</v>
      </c>
    </row>
    <row r="703" spans="2:5" x14ac:dyDescent="0.25">
      <c r="B703" s="57" t="s">
        <v>235</v>
      </c>
      <c r="C703" s="57">
        <v>0.59692577300000005</v>
      </c>
      <c r="D703" s="57">
        <v>5.8396425000000002E-2</v>
      </c>
      <c r="E703" s="57">
        <v>5.7</v>
      </c>
    </row>
    <row r="704" spans="2:5" x14ac:dyDescent="0.25">
      <c r="B704" s="57" t="s">
        <v>235</v>
      </c>
      <c r="C704" s="57">
        <v>0.59671232900000004</v>
      </c>
      <c r="D704" s="57">
        <v>9.1991175999999994E-2</v>
      </c>
      <c r="E704" s="57">
        <v>20</v>
      </c>
    </row>
    <row r="705" spans="2:5" x14ac:dyDescent="0.25">
      <c r="B705" s="57" t="s">
        <v>235</v>
      </c>
      <c r="C705" s="57">
        <v>0.593607306</v>
      </c>
      <c r="D705" s="57">
        <v>0.10473855</v>
      </c>
      <c r="E705" s="57">
        <v>30</v>
      </c>
    </row>
    <row r="706" spans="2:5" x14ac:dyDescent="0.25">
      <c r="B706" s="57" t="s">
        <v>235</v>
      </c>
      <c r="C706" s="57">
        <v>0.59305961799999996</v>
      </c>
      <c r="D706" s="57">
        <v>6.7544377000000003E-2</v>
      </c>
      <c r="E706" s="57">
        <v>2.1259999999999999</v>
      </c>
    </row>
    <row r="707" spans="2:5" x14ac:dyDescent="0.25">
      <c r="B707" s="57" t="s">
        <v>235</v>
      </c>
      <c r="C707" s="57">
        <v>0.58504566199999997</v>
      </c>
      <c r="D707" s="57">
        <v>9.1688742000000004E-2</v>
      </c>
      <c r="E707" s="57">
        <v>12</v>
      </c>
    </row>
    <row r="708" spans="2:5" x14ac:dyDescent="0.25">
      <c r="B708" s="57" t="s">
        <v>235</v>
      </c>
      <c r="C708" s="57">
        <v>0.58388066999999999</v>
      </c>
      <c r="D708" s="57">
        <v>4.8995313999999998E-2</v>
      </c>
      <c r="E708" s="57">
        <v>3</v>
      </c>
    </row>
    <row r="709" spans="2:5" x14ac:dyDescent="0.25">
      <c r="B709" s="57" t="s">
        <v>235</v>
      </c>
      <c r="C709" s="57">
        <v>0.57899543399999998</v>
      </c>
      <c r="D709" s="57">
        <v>5.1662402000000003E-2</v>
      </c>
      <c r="E709" s="57">
        <v>4</v>
      </c>
    </row>
    <row r="710" spans="2:5" x14ac:dyDescent="0.25">
      <c r="B710" s="57" t="s">
        <v>235</v>
      </c>
      <c r="C710" s="57">
        <v>0.57876712299999999</v>
      </c>
      <c r="D710" s="57">
        <v>4.9494432999999997E-2</v>
      </c>
      <c r="E710" s="57">
        <v>24</v>
      </c>
    </row>
    <row r="711" spans="2:5" x14ac:dyDescent="0.25">
      <c r="B711" s="57" t="s">
        <v>235</v>
      </c>
      <c r="C711" s="57">
        <v>0.57654109600000003</v>
      </c>
      <c r="D711" s="57">
        <v>5.6086538999999998E-2</v>
      </c>
      <c r="E711" s="57">
        <v>2</v>
      </c>
    </row>
    <row r="712" spans="2:5" x14ac:dyDescent="0.25">
      <c r="B712" s="57" t="s">
        <v>235</v>
      </c>
      <c r="C712" s="57">
        <v>0.57534246600000005</v>
      </c>
      <c r="D712" s="57">
        <v>0.115768463</v>
      </c>
      <c r="E712" s="57">
        <v>20</v>
      </c>
    </row>
    <row r="713" spans="2:5" x14ac:dyDescent="0.25">
      <c r="B713" s="57" t="s">
        <v>235</v>
      </c>
      <c r="C713" s="57">
        <v>0.57534246600000005</v>
      </c>
      <c r="D713" s="57">
        <v>8.1572602999999994E-2</v>
      </c>
      <c r="E713" s="57">
        <v>1.5</v>
      </c>
    </row>
    <row r="714" spans="2:5" x14ac:dyDescent="0.25">
      <c r="B714" s="57" t="s">
        <v>235</v>
      </c>
      <c r="C714" s="57">
        <v>0.57534246600000005</v>
      </c>
      <c r="D714" s="57">
        <v>5.7925506000000002E-2</v>
      </c>
      <c r="E714" s="57">
        <v>4</v>
      </c>
    </row>
    <row r="715" spans="2:5" x14ac:dyDescent="0.25">
      <c r="B715" s="57" t="s">
        <v>235</v>
      </c>
      <c r="C715" s="57">
        <v>0.57246321700000002</v>
      </c>
      <c r="D715" s="57">
        <v>9.3900103999999998E-2</v>
      </c>
      <c r="E715" s="57">
        <v>18</v>
      </c>
    </row>
    <row r="716" spans="2:5" x14ac:dyDescent="0.25">
      <c r="B716" s="57" t="s">
        <v>235</v>
      </c>
      <c r="C716" s="57">
        <v>0.57200750199999995</v>
      </c>
      <c r="D716" s="57">
        <v>9.5211842000000005E-2</v>
      </c>
      <c r="E716" s="57">
        <v>2</v>
      </c>
    </row>
    <row r="717" spans="2:5" x14ac:dyDescent="0.25">
      <c r="B717" s="57" t="s">
        <v>235</v>
      </c>
      <c r="C717" s="57">
        <v>0.57077625600000004</v>
      </c>
      <c r="D717" s="57">
        <v>0.111448398</v>
      </c>
      <c r="E717" s="57">
        <v>12</v>
      </c>
    </row>
    <row r="718" spans="2:5" x14ac:dyDescent="0.25">
      <c r="B718" s="57" t="s">
        <v>235</v>
      </c>
      <c r="C718" s="57">
        <v>0.57077625600000004</v>
      </c>
      <c r="D718" s="57">
        <v>8.9659672999999995E-2</v>
      </c>
      <c r="E718" s="57">
        <v>16</v>
      </c>
    </row>
    <row r="719" spans="2:5" x14ac:dyDescent="0.25">
      <c r="B719" s="57" t="s">
        <v>235</v>
      </c>
      <c r="C719" s="57">
        <v>0.570380518</v>
      </c>
      <c r="D719" s="57">
        <v>8.8827416000000006E-2</v>
      </c>
      <c r="E719" s="57">
        <v>15</v>
      </c>
    </row>
    <row r="720" spans="2:5" x14ac:dyDescent="0.25">
      <c r="B720" s="57" t="s">
        <v>235</v>
      </c>
      <c r="C720" s="57">
        <v>0.56887366800000005</v>
      </c>
      <c r="D720" s="57">
        <v>0.11485060699999999</v>
      </c>
      <c r="E720" s="57">
        <v>60</v>
      </c>
    </row>
    <row r="721" spans="2:5" x14ac:dyDescent="0.25">
      <c r="B721" s="57" t="s">
        <v>235</v>
      </c>
      <c r="C721" s="57">
        <v>0.56095890400000004</v>
      </c>
      <c r="D721" s="57">
        <v>5.8031223E-2</v>
      </c>
      <c r="E721" s="57">
        <v>1.5</v>
      </c>
    </row>
    <row r="722" spans="2:5" x14ac:dyDescent="0.25">
      <c r="B722" s="57" t="s">
        <v>235</v>
      </c>
      <c r="C722" s="57">
        <v>0.55945205499999995</v>
      </c>
      <c r="D722" s="57">
        <v>0.124398855</v>
      </c>
      <c r="E722" s="57">
        <v>15</v>
      </c>
    </row>
    <row r="723" spans="2:5" x14ac:dyDescent="0.25">
      <c r="B723" s="57" t="s">
        <v>235</v>
      </c>
      <c r="C723" s="57">
        <v>0.55904109599999996</v>
      </c>
      <c r="D723" s="57">
        <v>4.4091694000000001E-2</v>
      </c>
      <c r="E723" s="57">
        <v>7.5</v>
      </c>
    </row>
    <row r="724" spans="2:5" x14ac:dyDescent="0.25">
      <c r="B724" s="57" t="s">
        <v>235</v>
      </c>
      <c r="C724" s="57">
        <v>0.55813831800000002</v>
      </c>
      <c r="D724" s="57">
        <v>9.9017520999999997E-2</v>
      </c>
      <c r="E724" s="57">
        <v>24</v>
      </c>
    </row>
    <row r="725" spans="2:5" x14ac:dyDescent="0.25">
      <c r="B725" s="57" t="s">
        <v>235</v>
      </c>
      <c r="C725" s="57">
        <v>0.55620877700000004</v>
      </c>
      <c r="D725" s="57">
        <v>0.108954444</v>
      </c>
      <c r="E725" s="57">
        <v>18</v>
      </c>
    </row>
    <row r="726" spans="2:5" x14ac:dyDescent="0.25">
      <c r="B726" s="57" t="s">
        <v>235</v>
      </c>
      <c r="C726" s="57">
        <v>0.55513698600000005</v>
      </c>
      <c r="D726" s="57">
        <v>9.7654640000000001E-2</v>
      </c>
      <c r="E726" s="57">
        <v>2</v>
      </c>
    </row>
    <row r="727" spans="2:5" x14ac:dyDescent="0.25">
      <c r="B727" s="57" t="s">
        <v>235</v>
      </c>
      <c r="C727" s="57">
        <v>0.55428897600000004</v>
      </c>
      <c r="D727" s="57">
        <v>6.0736037999999999E-2</v>
      </c>
      <c r="E727" s="57">
        <v>14</v>
      </c>
    </row>
    <row r="728" spans="2:5" x14ac:dyDescent="0.25">
      <c r="B728" s="57" t="s">
        <v>235</v>
      </c>
      <c r="C728" s="57">
        <v>0.54657534200000002</v>
      </c>
      <c r="D728" s="57">
        <v>8.9610453000000007E-2</v>
      </c>
      <c r="E728" s="57">
        <v>1</v>
      </c>
    </row>
    <row r="729" spans="2:5" x14ac:dyDescent="0.25">
      <c r="B729" s="57" t="s">
        <v>235</v>
      </c>
      <c r="C729" s="57">
        <v>0.54418759500000002</v>
      </c>
      <c r="D729" s="57">
        <v>0.10825072500000001</v>
      </c>
      <c r="E729" s="57">
        <v>24</v>
      </c>
    </row>
    <row r="730" spans="2:5" x14ac:dyDescent="0.25">
      <c r="B730" s="57" t="s">
        <v>235</v>
      </c>
      <c r="C730" s="57">
        <v>0.54245341199999997</v>
      </c>
      <c r="D730" s="57">
        <v>0.15861239599999999</v>
      </c>
      <c r="E730" s="57">
        <v>3.7</v>
      </c>
    </row>
    <row r="731" spans="2:5" x14ac:dyDescent="0.25">
      <c r="B731" s="57" t="s">
        <v>235</v>
      </c>
      <c r="C731" s="57">
        <v>0.54166666699999999</v>
      </c>
      <c r="D731" s="57">
        <v>0.107681152</v>
      </c>
      <c r="E731" s="57">
        <v>12</v>
      </c>
    </row>
    <row r="732" spans="2:5" x14ac:dyDescent="0.25">
      <c r="B732" s="57" t="s">
        <v>235</v>
      </c>
      <c r="C732" s="57">
        <v>0.54001775699999999</v>
      </c>
      <c r="D732" s="57">
        <v>0.10215671900000001</v>
      </c>
      <c r="E732" s="57">
        <v>18</v>
      </c>
    </row>
    <row r="733" spans="2:5" x14ac:dyDescent="0.25">
      <c r="B733" s="57" t="s">
        <v>235</v>
      </c>
      <c r="C733" s="57">
        <v>0.53999782600000001</v>
      </c>
      <c r="D733" s="57">
        <v>9.0250705000000001E-2</v>
      </c>
      <c r="E733" s="57">
        <v>3</v>
      </c>
    </row>
    <row r="734" spans="2:5" x14ac:dyDescent="0.25">
      <c r="B734" s="57" t="s">
        <v>235</v>
      </c>
      <c r="C734" s="57">
        <v>0.53938356200000004</v>
      </c>
      <c r="D734" s="57">
        <v>7.8049629999999995E-2</v>
      </c>
      <c r="E734" s="57">
        <v>3</v>
      </c>
    </row>
    <row r="735" spans="2:5" x14ac:dyDescent="0.25">
      <c r="B735" s="57" t="s">
        <v>235</v>
      </c>
      <c r="C735" s="57">
        <v>0.53811029200000005</v>
      </c>
      <c r="D735" s="57">
        <v>7.2870221999999998E-2</v>
      </c>
      <c r="E735" s="57">
        <v>1.3</v>
      </c>
    </row>
    <row r="736" spans="2:5" x14ac:dyDescent="0.25">
      <c r="B736" s="57" t="s">
        <v>235</v>
      </c>
      <c r="C736" s="57">
        <v>0.53591451000000001</v>
      </c>
      <c r="D736" s="57">
        <v>0.106609043</v>
      </c>
      <c r="E736" s="57">
        <v>18</v>
      </c>
    </row>
    <row r="737" spans="2:5" x14ac:dyDescent="0.25">
      <c r="B737" s="57" t="s">
        <v>235</v>
      </c>
      <c r="C737" s="57">
        <v>0.53479356899999997</v>
      </c>
      <c r="D737" s="57">
        <v>0.10130705299999999</v>
      </c>
      <c r="E737" s="57">
        <v>24</v>
      </c>
    </row>
    <row r="738" spans="2:5" x14ac:dyDescent="0.25">
      <c r="B738" s="57" t="s">
        <v>235</v>
      </c>
      <c r="C738" s="57">
        <v>0.53253424699999996</v>
      </c>
      <c r="D738" s="57">
        <v>6.0071632999999999E-2</v>
      </c>
      <c r="E738" s="57">
        <v>1</v>
      </c>
    </row>
    <row r="739" spans="2:5" x14ac:dyDescent="0.25">
      <c r="B739" s="57" t="s">
        <v>235</v>
      </c>
      <c r="C739" s="57">
        <v>0.53135781299999996</v>
      </c>
      <c r="D739" s="57">
        <v>7.2102237E-2</v>
      </c>
      <c r="E739" s="57">
        <v>18</v>
      </c>
    </row>
    <row r="740" spans="2:5" x14ac:dyDescent="0.25">
      <c r="B740" s="57" t="s">
        <v>235</v>
      </c>
      <c r="C740" s="57">
        <v>0.529507901</v>
      </c>
      <c r="D740" s="57">
        <v>8.4077687999999998E-2</v>
      </c>
      <c r="E740" s="57">
        <v>1.6679999999999999</v>
      </c>
    </row>
    <row r="741" spans="2:5" x14ac:dyDescent="0.25">
      <c r="B741" s="57" t="s">
        <v>235</v>
      </c>
      <c r="C741" s="57">
        <v>0.52932363000000004</v>
      </c>
      <c r="D741" s="57">
        <v>0.107768747</v>
      </c>
      <c r="E741" s="57">
        <v>24</v>
      </c>
    </row>
    <row r="742" spans="2:5" x14ac:dyDescent="0.25">
      <c r="B742" s="57" t="s">
        <v>235</v>
      </c>
      <c r="C742" s="57">
        <v>0.52840137499999995</v>
      </c>
      <c r="D742" s="57">
        <v>4.7693222E-2</v>
      </c>
      <c r="E742" s="57">
        <v>3.18</v>
      </c>
    </row>
    <row r="743" spans="2:5" x14ac:dyDescent="0.25">
      <c r="B743" s="57" t="s">
        <v>235</v>
      </c>
      <c r="C743" s="57">
        <v>0.52320261899999998</v>
      </c>
      <c r="D743" s="57">
        <v>7.7429817999999997E-2</v>
      </c>
      <c r="E743" s="57">
        <v>3.1890000000000001</v>
      </c>
    </row>
    <row r="744" spans="2:5" x14ac:dyDescent="0.25">
      <c r="B744" s="57" t="s">
        <v>235</v>
      </c>
      <c r="C744" s="57">
        <v>0.52054794500000001</v>
      </c>
      <c r="D744" s="57">
        <v>0.105691699</v>
      </c>
      <c r="E744" s="57">
        <v>3</v>
      </c>
    </row>
    <row r="745" spans="2:5" x14ac:dyDescent="0.25">
      <c r="B745" s="57" t="s">
        <v>235</v>
      </c>
      <c r="C745" s="57">
        <v>0.51815068500000006</v>
      </c>
      <c r="D745" s="57">
        <v>9.0338565999999995E-2</v>
      </c>
      <c r="E745" s="57">
        <v>15</v>
      </c>
    </row>
    <row r="746" spans="2:5" x14ac:dyDescent="0.25">
      <c r="B746" s="57" t="s">
        <v>235</v>
      </c>
      <c r="C746" s="57">
        <v>0.51331811299999996</v>
      </c>
      <c r="D746" s="57">
        <v>0.100508918</v>
      </c>
      <c r="E746" s="57">
        <v>30</v>
      </c>
    </row>
    <row r="747" spans="2:5" x14ac:dyDescent="0.25">
      <c r="B747" s="57" t="s">
        <v>235</v>
      </c>
      <c r="C747" s="57">
        <v>0.51248323100000004</v>
      </c>
      <c r="D747" s="57">
        <v>0.15752492000000001</v>
      </c>
      <c r="E747" s="57">
        <v>2.12</v>
      </c>
    </row>
    <row r="748" spans="2:5" x14ac:dyDescent="0.25">
      <c r="B748" s="57" t="s">
        <v>235</v>
      </c>
      <c r="C748" s="57">
        <v>0.51132039600000001</v>
      </c>
      <c r="D748" s="57">
        <v>9.1202835999999995E-2</v>
      </c>
      <c r="E748" s="57">
        <v>24</v>
      </c>
    </row>
    <row r="749" spans="2:5" x14ac:dyDescent="0.25">
      <c r="B749" s="57" t="s">
        <v>235</v>
      </c>
      <c r="C749" s="57">
        <v>0.51016459199999997</v>
      </c>
      <c r="D749" s="57">
        <v>0.123537049</v>
      </c>
      <c r="E749" s="57">
        <v>4.1100000000000003</v>
      </c>
    </row>
    <row r="750" spans="2:5" x14ac:dyDescent="0.25">
      <c r="B750" s="57" t="s">
        <v>235</v>
      </c>
      <c r="C750" s="57">
        <v>0.50789573799999999</v>
      </c>
      <c r="D750" s="57">
        <v>6.8101714999999993E-2</v>
      </c>
      <c r="E750" s="57">
        <v>24</v>
      </c>
    </row>
    <row r="751" spans="2:5" x14ac:dyDescent="0.25">
      <c r="B751" s="57" t="s">
        <v>235</v>
      </c>
      <c r="C751" s="57">
        <v>0.50684931499999997</v>
      </c>
      <c r="D751" s="57">
        <v>0.13310309400000001</v>
      </c>
      <c r="E751" s="57">
        <v>1</v>
      </c>
    </row>
    <row r="752" spans="2:5" x14ac:dyDescent="0.25">
      <c r="B752" s="57" t="s">
        <v>235</v>
      </c>
      <c r="C752" s="57">
        <v>0.50640307200000001</v>
      </c>
      <c r="D752" s="57">
        <v>5.5004533000000001E-2</v>
      </c>
      <c r="E752" s="57">
        <v>2.2000000000000002</v>
      </c>
    </row>
    <row r="753" spans="2:5" x14ac:dyDescent="0.25">
      <c r="B753" s="57" t="s">
        <v>235</v>
      </c>
      <c r="C753" s="57">
        <v>0.50424005199999999</v>
      </c>
      <c r="D753" s="57">
        <v>7.2335031999999994E-2</v>
      </c>
      <c r="E753" s="57">
        <v>3</v>
      </c>
    </row>
    <row r="754" spans="2:5" x14ac:dyDescent="0.25">
      <c r="B754" s="57" t="s">
        <v>235</v>
      </c>
      <c r="C754" s="57">
        <v>0.50228310499999995</v>
      </c>
      <c r="D754" s="57">
        <v>0.12832096700000001</v>
      </c>
      <c r="E754" s="57">
        <v>10</v>
      </c>
    </row>
    <row r="755" spans="2:5" x14ac:dyDescent="0.25">
      <c r="B755" s="57" t="s">
        <v>235</v>
      </c>
      <c r="C755" s="57">
        <v>0.49804305300000001</v>
      </c>
      <c r="D755" s="57">
        <v>9.6007517000000001E-2</v>
      </c>
      <c r="E755" s="57">
        <v>1</v>
      </c>
    </row>
    <row r="756" spans="2:5" x14ac:dyDescent="0.25">
      <c r="B756" s="57" t="s">
        <v>235</v>
      </c>
      <c r="C756" s="57">
        <v>0.49497716899999999</v>
      </c>
      <c r="D756" s="57">
        <v>6.8367518000000002E-2</v>
      </c>
      <c r="E756" s="57">
        <v>5</v>
      </c>
    </row>
    <row r="757" spans="2:5" x14ac:dyDescent="0.25">
      <c r="B757" s="57" t="s">
        <v>235</v>
      </c>
      <c r="C757" s="57">
        <v>0.49467275500000002</v>
      </c>
      <c r="D757" s="57">
        <v>0.101119666</v>
      </c>
      <c r="E757" s="57">
        <v>36</v>
      </c>
    </row>
    <row r="758" spans="2:5" x14ac:dyDescent="0.25">
      <c r="B758" s="57" t="s">
        <v>235</v>
      </c>
      <c r="C758" s="57">
        <v>0.49434931500000001</v>
      </c>
      <c r="D758" s="57">
        <v>4.9518949999999999E-2</v>
      </c>
      <c r="E758" s="57">
        <v>2</v>
      </c>
    </row>
    <row r="759" spans="2:5" x14ac:dyDescent="0.25">
      <c r="B759" s="57" t="s">
        <v>235</v>
      </c>
      <c r="C759" s="57">
        <v>0.49264332799999999</v>
      </c>
      <c r="D759" s="57">
        <v>7.0105909999999994E-2</v>
      </c>
      <c r="E759" s="57">
        <v>4.05</v>
      </c>
    </row>
    <row r="760" spans="2:5" x14ac:dyDescent="0.25">
      <c r="B760" s="57" t="s">
        <v>235</v>
      </c>
      <c r="C760" s="57">
        <v>0.492286367</v>
      </c>
      <c r="D760" s="57">
        <v>8.3763905999999999E-2</v>
      </c>
      <c r="E760" s="57">
        <v>3</v>
      </c>
    </row>
    <row r="761" spans="2:5" x14ac:dyDescent="0.25">
      <c r="B761" s="57" t="s">
        <v>235</v>
      </c>
      <c r="C761" s="57">
        <v>0.489611872</v>
      </c>
      <c r="D761" s="57">
        <v>3.7239884000000001E-2</v>
      </c>
      <c r="E761" s="57">
        <v>2</v>
      </c>
    </row>
    <row r="762" spans="2:5" x14ac:dyDescent="0.25">
      <c r="B762" s="57" t="s">
        <v>235</v>
      </c>
      <c r="C762" s="57">
        <v>0.485768645</v>
      </c>
      <c r="D762" s="57">
        <v>5.7730652E-2</v>
      </c>
      <c r="E762" s="57">
        <v>4.5</v>
      </c>
    </row>
    <row r="763" spans="2:5" x14ac:dyDescent="0.25">
      <c r="B763" s="57" t="s">
        <v>235</v>
      </c>
      <c r="C763" s="57">
        <v>0.48400875199999999</v>
      </c>
      <c r="D763" s="57">
        <v>0.12670188499999999</v>
      </c>
      <c r="E763" s="57">
        <v>12</v>
      </c>
    </row>
    <row r="764" spans="2:5" x14ac:dyDescent="0.25">
      <c r="B764" s="57" t="s">
        <v>235</v>
      </c>
      <c r="C764" s="57">
        <v>0.48400875199999999</v>
      </c>
      <c r="D764" s="57">
        <v>0.126065182</v>
      </c>
      <c r="E764" s="57">
        <v>12</v>
      </c>
    </row>
    <row r="765" spans="2:5" x14ac:dyDescent="0.25">
      <c r="B765" s="57" t="s">
        <v>235</v>
      </c>
      <c r="C765" s="57">
        <v>0.47754946700000001</v>
      </c>
      <c r="D765" s="57">
        <v>9.5557531000000001E-2</v>
      </c>
      <c r="E765" s="57">
        <v>6</v>
      </c>
    </row>
    <row r="766" spans="2:5" x14ac:dyDescent="0.25">
      <c r="B766" s="57" t="s">
        <v>235</v>
      </c>
      <c r="C766" s="57">
        <v>0.47490296799999998</v>
      </c>
      <c r="D766" s="57">
        <v>0.100615647</v>
      </c>
      <c r="E766" s="57">
        <v>2</v>
      </c>
    </row>
    <row r="767" spans="2:5" x14ac:dyDescent="0.25">
      <c r="B767" s="57" t="s">
        <v>235</v>
      </c>
      <c r="C767" s="57">
        <v>0.46999619500000001</v>
      </c>
      <c r="D767" s="57">
        <v>7.2228144999999994E-2</v>
      </c>
      <c r="E767" s="57">
        <v>6</v>
      </c>
    </row>
    <row r="768" spans="2:5" x14ac:dyDescent="0.25">
      <c r="B768" s="57" t="s">
        <v>235</v>
      </c>
      <c r="C768" s="57">
        <v>0.46024135700000002</v>
      </c>
      <c r="D768" s="57">
        <v>6.2373353999999999E-2</v>
      </c>
      <c r="E768" s="57">
        <v>3.5</v>
      </c>
    </row>
    <row r="769" spans="2:5" x14ac:dyDescent="0.25">
      <c r="B769" s="57" t="s">
        <v>235</v>
      </c>
      <c r="C769" s="57">
        <v>0.46004566200000002</v>
      </c>
      <c r="D769" s="57">
        <v>0.15778467299999999</v>
      </c>
      <c r="E769" s="57">
        <v>4</v>
      </c>
    </row>
    <row r="770" spans="2:5" x14ac:dyDescent="0.25">
      <c r="B770" s="57" t="s">
        <v>235</v>
      </c>
      <c r="C770" s="57">
        <v>0.45547945200000001</v>
      </c>
      <c r="D770" s="57">
        <v>8.9095544999999998E-2</v>
      </c>
      <c r="E770" s="57">
        <v>1.5</v>
      </c>
    </row>
    <row r="771" spans="2:5" x14ac:dyDescent="0.25">
      <c r="B771" s="57" t="s">
        <v>235</v>
      </c>
      <c r="C771" s="57">
        <v>0.45486838600000001</v>
      </c>
      <c r="D771" s="57">
        <v>8.4224068999999999E-2</v>
      </c>
      <c r="E771" s="57">
        <v>17</v>
      </c>
    </row>
    <row r="772" spans="2:5" x14ac:dyDescent="0.25">
      <c r="B772" s="57" t="s">
        <v>235</v>
      </c>
      <c r="C772" s="57">
        <v>0.45346568399999998</v>
      </c>
      <c r="D772" s="57">
        <v>9.7391136000000003E-2</v>
      </c>
      <c r="E772" s="57">
        <v>6</v>
      </c>
    </row>
    <row r="773" spans="2:5" x14ac:dyDescent="0.25">
      <c r="B773" s="57" t="s">
        <v>235</v>
      </c>
      <c r="C773" s="57">
        <v>0.44624325399999998</v>
      </c>
      <c r="D773" s="57">
        <v>0.101238752</v>
      </c>
      <c r="E773" s="57">
        <v>22</v>
      </c>
    </row>
    <row r="774" spans="2:5" x14ac:dyDescent="0.25">
      <c r="B774" s="57" t="s">
        <v>235</v>
      </c>
      <c r="C774" s="57">
        <v>0.43843226800000001</v>
      </c>
      <c r="D774" s="57">
        <v>9.8085467999999995E-2</v>
      </c>
      <c r="E774" s="57">
        <v>15</v>
      </c>
    </row>
    <row r="775" spans="2:5" x14ac:dyDescent="0.25">
      <c r="B775" s="57" t="s">
        <v>235</v>
      </c>
      <c r="C775" s="57">
        <v>0.43774733599999999</v>
      </c>
      <c r="D775" s="57">
        <v>7.9031351E-2</v>
      </c>
      <c r="E775" s="57">
        <v>1.5</v>
      </c>
    </row>
    <row r="776" spans="2:5" x14ac:dyDescent="0.25">
      <c r="B776" s="57" t="s">
        <v>235</v>
      </c>
      <c r="C776" s="57">
        <v>0.43378995399999998</v>
      </c>
      <c r="D776" s="57">
        <v>6.7024373999999998E-2</v>
      </c>
      <c r="E776" s="57">
        <v>5</v>
      </c>
    </row>
    <row r="777" spans="2:5" x14ac:dyDescent="0.25">
      <c r="B777" s="57" t="s">
        <v>235</v>
      </c>
      <c r="C777" s="57">
        <v>0.43193878800000002</v>
      </c>
      <c r="D777" s="57">
        <v>8.3283156999999997E-2</v>
      </c>
      <c r="E777" s="57">
        <v>0.92500000000000004</v>
      </c>
    </row>
    <row r="778" spans="2:5" x14ac:dyDescent="0.25">
      <c r="B778" s="57" t="s">
        <v>235</v>
      </c>
      <c r="C778" s="57">
        <v>0.43188736700000002</v>
      </c>
      <c r="D778" s="57">
        <v>0.13097920599999999</v>
      </c>
      <c r="E778" s="57">
        <v>0.3</v>
      </c>
    </row>
    <row r="779" spans="2:5" x14ac:dyDescent="0.25">
      <c r="B779" s="57" t="s">
        <v>235</v>
      </c>
      <c r="C779" s="57">
        <v>0.42808219199999997</v>
      </c>
      <c r="D779" s="57">
        <v>9.7045295000000004E-2</v>
      </c>
      <c r="E779" s="57">
        <v>3.2</v>
      </c>
    </row>
    <row r="780" spans="2:5" x14ac:dyDescent="0.25">
      <c r="B780" s="57" t="s">
        <v>235</v>
      </c>
      <c r="C780" s="57">
        <v>0.42808219199999997</v>
      </c>
      <c r="D780" s="57">
        <v>5.2227879999999997E-2</v>
      </c>
      <c r="E780" s="57">
        <v>4</v>
      </c>
    </row>
    <row r="781" spans="2:5" x14ac:dyDescent="0.25">
      <c r="B781" s="57" t="s">
        <v>235</v>
      </c>
      <c r="C781" s="57">
        <v>0.42694063900000001</v>
      </c>
      <c r="D781" s="57">
        <v>0.19531567499999999</v>
      </c>
      <c r="E781" s="57">
        <v>0.35</v>
      </c>
    </row>
    <row r="782" spans="2:5" x14ac:dyDescent="0.25">
      <c r="B782" s="57" t="s">
        <v>235</v>
      </c>
      <c r="C782" s="57">
        <v>0.42360969799999998</v>
      </c>
      <c r="D782" s="57">
        <v>0.110234862</v>
      </c>
      <c r="E782" s="57">
        <v>11.795999999999999</v>
      </c>
    </row>
    <row r="783" spans="2:5" x14ac:dyDescent="0.25">
      <c r="B783" s="57" t="s">
        <v>235</v>
      </c>
      <c r="C783" s="57">
        <v>0.41748376500000001</v>
      </c>
      <c r="D783" s="57">
        <v>9.2090948000000006E-2</v>
      </c>
      <c r="E783" s="57">
        <v>15</v>
      </c>
    </row>
    <row r="784" spans="2:5" x14ac:dyDescent="0.25">
      <c r="B784" s="57" t="s">
        <v>235</v>
      </c>
      <c r="C784" s="57">
        <v>0.41660551200000001</v>
      </c>
      <c r="D784" s="57">
        <v>8.3504066000000002E-2</v>
      </c>
      <c r="E784" s="57">
        <v>11.2</v>
      </c>
    </row>
    <row r="785" spans="2:5" x14ac:dyDescent="0.25">
      <c r="B785" s="57" t="s">
        <v>235</v>
      </c>
      <c r="C785" s="57">
        <v>0.41619102000000002</v>
      </c>
      <c r="D785" s="57">
        <v>0.13329243599999999</v>
      </c>
      <c r="E785" s="57">
        <v>9.6</v>
      </c>
    </row>
    <row r="786" spans="2:5" x14ac:dyDescent="0.25">
      <c r="B786" s="57" t="s">
        <v>235</v>
      </c>
      <c r="C786" s="57">
        <v>0.41067351600000002</v>
      </c>
      <c r="D786" s="57">
        <v>0.205143521</v>
      </c>
      <c r="E786" s="57">
        <v>12</v>
      </c>
    </row>
    <row r="787" spans="2:5" x14ac:dyDescent="0.25">
      <c r="B787" s="57" t="s">
        <v>235</v>
      </c>
      <c r="C787" s="57">
        <v>0.40285931699999999</v>
      </c>
      <c r="D787" s="57">
        <v>6.7577362000000002E-2</v>
      </c>
      <c r="E787" s="57">
        <v>22.5</v>
      </c>
    </row>
    <row r="788" spans="2:5" x14ac:dyDescent="0.25">
      <c r="B788" s="57" t="s">
        <v>235</v>
      </c>
      <c r="C788" s="57">
        <v>0.39709804700000001</v>
      </c>
      <c r="D788" s="57">
        <v>0.122694046</v>
      </c>
      <c r="E788" s="57">
        <v>0.95699999999999996</v>
      </c>
    </row>
    <row r="789" spans="2:5" x14ac:dyDescent="0.25">
      <c r="B789" s="57" t="s">
        <v>235</v>
      </c>
      <c r="C789" s="57">
        <v>0.39387244100000002</v>
      </c>
      <c r="D789" s="57">
        <v>6.0252576000000002E-2</v>
      </c>
      <c r="E789" s="57">
        <v>3.1</v>
      </c>
    </row>
    <row r="790" spans="2:5" x14ac:dyDescent="0.25">
      <c r="B790" s="57" t="s">
        <v>235</v>
      </c>
      <c r="C790" s="57">
        <v>0.38837138500000001</v>
      </c>
      <c r="D790" s="57">
        <v>0.10409866299999999</v>
      </c>
      <c r="E790" s="57">
        <v>15</v>
      </c>
    </row>
    <row r="791" spans="2:5" x14ac:dyDescent="0.25">
      <c r="B791" s="57" t="s">
        <v>235</v>
      </c>
      <c r="C791" s="57">
        <v>0.38545039399999997</v>
      </c>
      <c r="D791" s="57">
        <v>0.108908616</v>
      </c>
      <c r="E791" s="57">
        <v>11</v>
      </c>
    </row>
    <row r="792" spans="2:5" x14ac:dyDescent="0.25">
      <c r="B792" s="57" t="s">
        <v>235</v>
      </c>
      <c r="C792" s="57">
        <v>0.37956621000000001</v>
      </c>
      <c r="D792" s="57">
        <v>8.9036910999999996E-2</v>
      </c>
      <c r="E792" s="57">
        <v>4</v>
      </c>
    </row>
    <row r="793" spans="2:5" x14ac:dyDescent="0.25">
      <c r="B793" s="57" t="s">
        <v>235</v>
      </c>
      <c r="C793" s="57">
        <v>0.379182034</v>
      </c>
      <c r="D793" s="57">
        <v>0.15705461500000001</v>
      </c>
      <c r="E793" s="57">
        <v>6.24</v>
      </c>
    </row>
    <row r="794" spans="2:5" x14ac:dyDescent="0.25">
      <c r="B794" s="57" t="s">
        <v>235</v>
      </c>
      <c r="C794" s="57">
        <v>0.36815068499999998</v>
      </c>
      <c r="D794" s="57">
        <v>7.4361735999999998E-2</v>
      </c>
      <c r="E794" s="57">
        <v>2</v>
      </c>
    </row>
    <row r="795" spans="2:5" x14ac:dyDescent="0.25">
      <c r="B795" s="57" t="s">
        <v>235</v>
      </c>
      <c r="C795" s="57">
        <v>0.35911339399999997</v>
      </c>
      <c r="D795" s="57">
        <v>8.3860514999999997E-2</v>
      </c>
      <c r="E795" s="57">
        <v>1.2</v>
      </c>
    </row>
    <row r="796" spans="2:5" x14ac:dyDescent="0.25">
      <c r="B796" s="57" t="s">
        <v>235</v>
      </c>
      <c r="C796" s="57">
        <v>0.358099587</v>
      </c>
      <c r="D796" s="57">
        <v>8.7921004999999997E-2</v>
      </c>
      <c r="E796" s="57">
        <v>10.5</v>
      </c>
    </row>
    <row r="797" spans="2:5" x14ac:dyDescent="0.25">
      <c r="B797" s="57" t="s">
        <v>235</v>
      </c>
      <c r="C797" s="57">
        <v>0.32686453599999998</v>
      </c>
      <c r="D797" s="57">
        <v>0.180845383</v>
      </c>
      <c r="E797" s="57">
        <v>30</v>
      </c>
    </row>
    <row r="798" spans="2:5" x14ac:dyDescent="0.25">
      <c r="B798" s="57" t="s">
        <v>235</v>
      </c>
      <c r="C798" s="57">
        <v>0.31422374400000003</v>
      </c>
      <c r="D798" s="57">
        <v>0.104823387</v>
      </c>
      <c r="E798" s="57">
        <v>10</v>
      </c>
    </row>
    <row r="799" spans="2:5" x14ac:dyDescent="0.25">
      <c r="B799" s="57" t="s">
        <v>235</v>
      </c>
      <c r="C799" s="57">
        <v>0.31010235899999999</v>
      </c>
      <c r="D799" s="57">
        <v>7.8473590999999995E-2</v>
      </c>
      <c r="E799" s="57">
        <v>3</v>
      </c>
    </row>
    <row r="800" spans="2:5" x14ac:dyDescent="0.25">
      <c r="B800" s="57" t="s">
        <v>235</v>
      </c>
      <c r="C800" s="57">
        <v>0.29486301399999998</v>
      </c>
      <c r="D800" s="57">
        <v>0.13546691299999999</v>
      </c>
      <c r="E800" s="57">
        <v>2</v>
      </c>
    </row>
    <row r="801" spans="2:5" x14ac:dyDescent="0.25">
      <c r="B801" s="57" t="s">
        <v>235</v>
      </c>
      <c r="C801" s="57">
        <v>0.29175858900000001</v>
      </c>
      <c r="D801" s="57">
        <v>0.174868149</v>
      </c>
      <c r="E801" s="57">
        <v>2</v>
      </c>
    </row>
    <row r="802" spans="2:5" x14ac:dyDescent="0.25">
      <c r="B802" s="57" t="s">
        <v>235</v>
      </c>
      <c r="C802" s="57">
        <v>0.27416286099999998</v>
      </c>
      <c r="D802" s="57">
        <v>8.8972108999999994E-2</v>
      </c>
      <c r="E802" s="57">
        <v>12</v>
      </c>
    </row>
    <row r="803" spans="2:5" x14ac:dyDescent="0.25">
      <c r="B803" s="57" t="s">
        <v>235</v>
      </c>
      <c r="C803" s="57">
        <v>0.27078048399999999</v>
      </c>
      <c r="D803" s="57">
        <v>5.8730975999999997E-2</v>
      </c>
      <c r="E803" s="57">
        <v>54</v>
      </c>
    </row>
    <row r="804" spans="2:5" x14ac:dyDescent="0.25">
      <c r="B804" s="57" t="s">
        <v>235</v>
      </c>
      <c r="C804" s="57">
        <v>0.26885363000000001</v>
      </c>
      <c r="D804" s="57">
        <v>9.5382359999999999E-2</v>
      </c>
      <c r="E804" s="57">
        <v>2.1230000000000002</v>
      </c>
    </row>
    <row r="805" spans="2:5" x14ac:dyDescent="0.25">
      <c r="B805" s="57" t="s">
        <v>235</v>
      </c>
      <c r="C805" s="57">
        <v>0.26856925399999998</v>
      </c>
      <c r="D805" s="57">
        <v>8.9240546000000004E-2</v>
      </c>
      <c r="E805" s="57">
        <v>4.5</v>
      </c>
    </row>
    <row r="806" spans="2:5" x14ac:dyDescent="0.25">
      <c r="B806" s="57" t="s">
        <v>235</v>
      </c>
      <c r="C806" s="57">
        <v>0.22018791700000001</v>
      </c>
      <c r="D806" s="57">
        <v>0.174114878</v>
      </c>
      <c r="E806" s="57">
        <v>1.04</v>
      </c>
    </row>
    <row r="807" spans="2:5" x14ac:dyDescent="0.25">
      <c r="B807" s="57" t="s">
        <v>235</v>
      </c>
      <c r="C807" s="57">
        <v>0.20638995399999999</v>
      </c>
      <c r="D807" s="57">
        <v>0.11264486999999999</v>
      </c>
      <c r="E807" s="57">
        <v>2.5</v>
      </c>
    </row>
    <row r="808" spans="2:5" x14ac:dyDescent="0.25">
      <c r="B808" s="57" t="s">
        <v>236</v>
      </c>
      <c r="C808" s="57">
        <v>0.93</v>
      </c>
      <c r="D808" s="57">
        <v>0.18301748000000001</v>
      </c>
      <c r="E808" s="57">
        <v>2</v>
      </c>
    </row>
    <row r="809" spans="2:5" x14ac:dyDescent="0.25">
      <c r="B809" s="57" t="s">
        <v>236</v>
      </c>
      <c r="C809" s="57">
        <v>0.93</v>
      </c>
      <c r="D809" s="57">
        <v>7.6113871E-2</v>
      </c>
      <c r="E809" s="57">
        <v>100</v>
      </c>
    </row>
    <row r="810" spans="2:5" x14ac:dyDescent="0.25">
      <c r="B810" s="57" t="s">
        <v>236</v>
      </c>
      <c r="C810" s="57">
        <v>0.91</v>
      </c>
      <c r="D810" s="57">
        <v>0.122041575</v>
      </c>
      <c r="E810" s="57">
        <v>47</v>
      </c>
    </row>
    <row r="811" spans="2:5" x14ac:dyDescent="0.25">
      <c r="B811" s="57" t="s">
        <v>236</v>
      </c>
      <c r="C811" s="57">
        <v>0.86599999999999999</v>
      </c>
      <c r="D811" s="57">
        <v>8.3579083999999998E-2</v>
      </c>
      <c r="E811" s="57">
        <v>1</v>
      </c>
    </row>
    <row r="812" spans="2:5" x14ac:dyDescent="0.25">
      <c r="B812" s="57" t="s">
        <v>236</v>
      </c>
      <c r="C812" s="57">
        <v>0.86301369900000002</v>
      </c>
      <c r="D812" s="57">
        <v>5.5963896999999999E-2</v>
      </c>
      <c r="E812" s="57">
        <v>4.95</v>
      </c>
    </row>
    <row r="813" spans="2:5" x14ac:dyDescent="0.25">
      <c r="B813" s="57" t="s">
        <v>236</v>
      </c>
      <c r="C813" s="57">
        <v>0.82</v>
      </c>
      <c r="D813" s="57">
        <v>8.3667474000000006E-2</v>
      </c>
      <c r="E813" s="80">
        <v>1523.4870000000001</v>
      </c>
    </row>
    <row r="814" spans="2:5" x14ac:dyDescent="0.25">
      <c r="B814" s="57" t="s">
        <v>236</v>
      </c>
      <c r="C814" s="57">
        <v>0.71</v>
      </c>
      <c r="D814" s="57">
        <v>6.5944546000000007E-2</v>
      </c>
      <c r="E814" s="57">
        <v>400.51</v>
      </c>
    </row>
    <row r="815" spans="2:5" x14ac:dyDescent="0.25">
      <c r="B815" s="57" t="s">
        <v>236</v>
      </c>
      <c r="C815" s="57">
        <v>0.66700000000000004</v>
      </c>
      <c r="D815" s="57">
        <v>4.2114438999999997E-2</v>
      </c>
      <c r="E815" s="57">
        <v>1</v>
      </c>
    </row>
    <row r="816" spans="2:5" x14ac:dyDescent="0.25">
      <c r="B816" s="57" t="s">
        <v>236</v>
      </c>
      <c r="C816" s="57">
        <v>0.66</v>
      </c>
      <c r="D816" s="57">
        <v>4.5085491999999998E-2</v>
      </c>
      <c r="E816" s="57">
        <v>10</v>
      </c>
    </row>
    <row r="817" spans="2:5" x14ac:dyDescent="0.25">
      <c r="B817" s="57" t="s">
        <v>236</v>
      </c>
      <c r="C817" s="57">
        <v>0.63</v>
      </c>
      <c r="D817" s="57">
        <v>6.6531967999999997E-2</v>
      </c>
      <c r="E817" s="80">
        <v>1049.03</v>
      </c>
    </row>
    <row r="818" spans="2:5" x14ac:dyDescent="0.25">
      <c r="B818" s="57" t="s">
        <v>236</v>
      </c>
      <c r="C818" s="57">
        <v>0.50608827999999995</v>
      </c>
      <c r="D818" s="57">
        <v>5.5640757999999998E-2</v>
      </c>
      <c r="E818" s="57">
        <v>30</v>
      </c>
    </row>
    <row r="819" spans="2:5" x14ac:dyDescent="0.25">
      <c r="B819" s="57" t="s">
        <v>236</v>
      </c>
      <c r="C819" s="57">
        <v>0.49</v>
      </c>
      <c r="D819" s="57">
        <v>0.18726368299999999</v>
      </c>
      <c r="E819" s="57">
        <v>7</v>
      </c>
    </row>
    <row r="820" spans="2:5" x14ac:dyDescent="0.25">
      <c r="B820" s="57" t="s">
        <v>237</v>
      </c>
      <c r="C820" s="57">
        <v>0.79100000000000004</v>
      </c>
      <c r="D820" s="57">
        <v>5.0882731E-2</v>
      </c>
      <c r="E820" s="57">
        <v>6</v>
      </c>
    </row>
    <row r="821" spans="2:5" x14ac:dyDescent="0.25">
      <c r="B821" s="57" t="s">
        <v>237</v>
      </c>
      <c r="C821" s="57">
        <v>0.77090000000000003</v>
      </c>
      <c r="D821" s="57">
        <v>6.6231804000000005E-2</v>
      </c>
      <c r="E821" s="57">
        <v>9.5</v>
      </c>
    </row>
    <row r="822" spans="2:5" x14ac:dyDescent="0.25">
      <c r="B822" s="57" t="s">
        <v>238</v>
      </c>
      <c r="C822" s="57">
        <v>0.93</v>
      </c>
      <c r="D822" s="57">
        <v>6.4937994999999998E-2</v>
      </c>
      <c r="E822" s="57">
        <v>1.5</v>
      </c>
    </row>
    <row r="823" spans="2:5" x14ac:dyDescent="0.25">
      <c r="B823" s="57" t="s">
        <v>238</v>
      </c>
      <c r="C823" s="57">
        <v>0.86599999999999999</v>
      </c>
      <c r="D823" s="57">
        <v>6.5863319000000004E-2</v>
      </c>
      <c r="E823" s="57">
        <v>3</v>
      </c>
    </row>
    <row r="824" spans="2:5" x14ac:dyDescent="0.25">
      <c r="B824" s="57" t="s">
        <v>238</v>
      </c>
      <c r="C824" s="57">
        <v>0.86</v>
      </c>
      <c r="D824" s="57">
        <v>0.118258641</v>
      </c>
      <c r="E824" s="57">
        <v>651.57000000000005</v>
      </c>
    </row>
    <row r="825" spans="2:5" x14ac:dyDescent="0.25">
      <c r="B825" s="57" t="s">
        <v>238</v>
      </c>
      <c r="C825" s="57">
        <v>0.82027725399999996</v>
      </c>
      <c r="D825" s="57">
        <v>0.120702765</v>
      </c>
      <c r="E825" s="57">
        <v>1.67</v>
      </c>
    </row>
    <row r="826" spans="2:5" x14ac:dyDescent="0.25">
      <c r="B826" s="57" t="s">
        <v>238</v>
      </c>
      <c r="C826" s="57">
        <v>0.82</v>
      </c>
      <c r="D826" s="57">
        <v>8.3679065999999996E-2</v>
      </c>
      <c r="E826" s="57">
        <v>565.29999999999995</v>
      </c>
    </row>
    <row r="827" spans="2:5" x14ac:dyDescent="0.25">
      <c r="B827" s="57" t="s">
        <v>238</v>
      </c>
      <c r="C827" s="57">
        <v>0.74</v>
      </c>
      <c r="D827" s="57">
        <v>7.1335700000000002E-2</v>
      </c>
      <c r="E827" s="57">
        <v>7.4</v>
      </c>
    </row>
    <row r="828" spans="2:5" x14ac:dyDescent="0.25">
      <c r="B828" s="57" t="s">
        <v>238</v>
      </c>
      <c r="C828" s="57">
        <v>0.69</v>
      </c>
      <c r="D828" s="57">
        <v>5.4675285999999997E-2</v>
      </c>
      <c r="E828" s="57">
        <v>271.89999999999998</v>
      </c>
    </row>
    <row r="829" spans="2:5" x14ac:dyDescent="0.25">
      <c r="B829" s="57" t="s">
        <v>238</v>
      </c>
      <c r="C829" s="57">
        <v>0.63</v>
      </c>
      <c r="D829" s="57">
        <v>6.6531967999999997E-2</v>
      </c>
      <c r="E829" s="57">
        <v>496.22</v>
      </c>
    </row>
    <row r="830" spans="2:5" x14ac:dyDescent="0.25">
      <c r="B830" s="57" t="s">
        <v>239</v>
      </c>
      <c r="C830" s="57">
        <v>0.6331</v>
      </c>
      <c r="D830" s="57">
        <v>5.6832553000000001E-2</v>
      </c>
      <c r="E830" s="57">
        <v>70</v>
      </c>
    </row>
    <row r="831" spans="2:5" x14ac:dyDescent="0.25">
      <c r="B831" s="57" t="s">
        <v>240</v>
      </c>
      <c r="C831" s="57">
        <v>0.834964123</v>
      </c>
      <c r="D831" s="57">
        <v>4.5203932000000002E-2</v>
      </c>
      <c r="E831" s="57">
        <v>35</v>
      </c>
    </row>
    <row r="832" spans="2:5" x14ac:dyDescent="0.25">
      <c r="B832" s="57" t="s">
        <v>240</v>
      </c>
      <c r="C832" s="57">
        <v>0.73230593600000005</v>
      </c>
      <c r="D832" s="57">
        <v>6.3009834000000001E-2</v>
      </c>
      <c r="E832" s="57">
        <v>6</v>
      </c>
    </row>
    <row r="833" spans="2:5" x14ac:dyDescent="0.25">
      <c r="B833" s="57" t="s">
        <v>241</v>
      </c>
      <c r="C833" s="57">
        <v>0.97681379999999995</v>
      </c>
      <c r="D833" s="57">
        <v>3.5637371000000001E-2</v>
      </c>
      <c r="E833" s="57">
        <v>22.5</v>
      </c>
    </row>
    <row r="834" spans="2:5" x14ac:dyDescent="0.25">
      <c r="B834" s="57" t="s">
        <v>241</v>
      </c>
      <c r="C834" s="57">
        <v>0.91510000000000002</v>
      </c>
      <c r="D834" s="57">
        <v>0.16008392499999999</v>
      </c>
      <c r="E834" s="57">
        <v>6.5</v>
      </c>
    </row>
    <row r="835" spans="2:5" x14ac:dyDescent="0.25">
      <c r="B835" s="57" t="s">
        <v>241</v>
      </c>
      <c r="C835" s="57">
        <v>0.90410000000000001</v>
      </c>
      <c r="D835" s="57">
        <v>4.3960708000000001E-2</v>
      </c>
      <c r="E835" s="57">
        <v>6</v>
      </c>
    </row>
    <row r="836" spans="2:5" x14ac:dyDescent="0.25">
      <c r="B836" s="57" t="s">
        <v>241</v>
      </c>
      <c r="C836" s="57">
        <v>0.90410000000000001</v>
      </c>
      <c r="D836" s="57">
        <v>3.2018838000000001E-2</v>
      </c>
      <c r="E836" s="57">
        <v>1.5</v>
      </c>
    </row>
    <row r="837" spans="2:5" x14ac:dyDescent="0.25">
      <c r="B837" s="57" t="s">
        <v>241</v>
      </c>
      <c r="C837" s="57">
        <v>0.9</v>
      </c>
      <c r="D837" s="57">
        <v>8.4366472999999997E-2</v>
      </c>
      <c r="E837" s="57">
        <v>18</v>
      </c>
    </row>
    <row r="838" spans="2:5" x14ac:dyDescent="0.25">
      <c r="B838" s="57" t="s">
        <v>241</v>
      </c>
      <c r="C838" s="57">
        <v>0.84930000000000005</v>
      </c>
      <c r="D838" s="57">
        <v>5.0712595999999999E-2</v>
      </c>
      <c r="E838" s="57">
        <v>36</v>
      </c>
    </row>
    <row r="839" spans="2:5" x14ac:dyDescent="0.25">
      <c r="B839" s="57" t="s">
        <v>241</v>
      </c>
      <c r="C839" s="57">
        <v>0.83409999999999995</v>
      </c>
      <c r="D839" s="57">
        <v>5.3049219000000002E-2</v>
      </c>
      <c r="E839" s="57">
        <v>8</v>
      </c>
    </row>
    <row r="840" spans="2:5" x14ac:dyDescent="0.25">
      <c r="B840" s="57" t="s">
        <v>241</v>
      </c>
      <c r="C840" s="57">
        <v>0.82191780800000003</v>
      </c>
      <c r="D840" s="57">
        <v>4.3774192000000003E-2</v>
      </c>
      <c r="E840" s="57">
        <v>12</v>
      </c>
    </row>
    <row r="841" spans="2:5" x14ac:dyDescent="0.25">
      <c r="B841" s="57" t="s">
        <v>241</v>
      </c>
      <c r="C841" s="57">
        <v>0.82191780800000003</v>
      </c>
      <c r="D841" s="57">
        <v>3.3316327E-2</v>
      </c>
      <c r="E841" s="57">
        <v>30</v>
      </c>
    </row>
    <row r="842" spans="2:5" x14ac:dyDescent="0.25">
      <c r="B842" s="57" t="s">
        <v>241</v>
      </c>
      <c r="C842" s="57">
        <v>0.81799999999999995</v>
      </c>
      <c r="D842" s="57">
        <v>4.4945762E-2</v>
      </c>
      <c r="E842" s="57">
        <v>1.05</v>
      </c>
    </row>
    <row r="843" spans="2:5" x14ac:dyDescent="0.25">
      <c r="B843" s="57" t="s">
        <v>241</v>
      </c>
      <c r="C843" s="57">
        <v>0.78904109600000005</v>
      </c>
      <c r="D843" s="57">
        <v>4.4482901999999998E-2</v>
      </c>
      <c r="E843" s="57">
        <v>1</v>
      </c>
    </row>
    <row r="844" spans="2:5" x14ac:dyDescent="0.25">
      <c r="B844" s="57" t="s">
        <v>241</v>
      </c>
      <c r="C844" s="57">
        <v>0.7581</v>
      </c>
      <c r="D844" s="57">
        <v>4.5459975999999999E-2</v>
      </c>
      <c r="E844" s="57">
        <v>15</v>
      </c>
    </row>
    <row r="845" spans="2:5" x14ac:dyDescent="0.25">
      <c r="B845" s="57" t="s">
        <v>241</v>
      </c>
      <c r="C845" s="57">
        <v>0.72250000000000003</v>
      </c>
      <c r="D845" s="57">
        <v>7.1609718000000003E-2</v>
      </c>
      <c r="E845" s="57">
        <v>30</v>
      </c>
    </row>
    <row r="846" spans="2:5" x14ac:dyDescent="0.25">
      <c r="B846" s="57" t="s">
        <v>241</v>
      </c>
      <c r="C846" s="57">
        <v>0.71609999999999996</v>
      </c>
      <c r="D846" s="57">
        <v>4.8891718000000001E-2</v>
      </c>
      <c r="E846" s="57">
        <v>26</v>
      </c>
    </row>
    <row r="847" spans="2:5" x14ac:dyDescent="0.25">
      <c r="B847" s="57" t="s">
        <v>241</v>
      </c>
      <c r="C847" s="57">
        <v>0.71479999999999999</v>
      </c>
      <c r="D847" s="57">
        <v>5.3688341000000001E-2</v>
      </c>
      <c r="E847" s="57">
        <v>15</v>
      </c>
    </row>
    <row r="848" spans="2:5" x14ac:dyDescent="0.25">
      <c r="B848" s="57" t="s">
        <v>241</v>
      </c>
      <c r="C848" s="57">
        <v>0.70273972600000001</v>
      </c>
      <c r="D848" s="57">
        <v>4.8354523000000003E-2</v>
      </c>
      <c r="E848" s="57">
        <v>18</v>
      </c>
    </row>
    <row r="849" spans="2:5" x14ac:dyDescent="0.25">
      <c r="B849" s="57" t="s">
        <v>241</v>
      </c>
      <c r="C849" s="57">
        <v>0.7</v>
      </c>
      <c r="D849" s="57">
        <v>3.7412079000000001E-2</v>
      </c>
      <c r="E849" s="57">
        <v>12.65</v>
      </c>
    </row>
    <row r="850" spans="2:5" x14ac:dyDescent="0.25">
      <c r="B850" s="57" t="s">
        <v>241</v>
      </c>
      <c r="C850" s="57">
        <v>0.7</v>
      </c>
      <c r="D850" s="57">
        <v>3.2551760999999999E-2</v>
      </c>
      <c r="E850" s="57">
        <v>16</v>
      </c>
    </row>
    <row r="851" spans="2:5" x14ac:dyDescent="0.25">
      <c r="B851" s="57" t="s">
        <v>241</v>
      </c>
      <c r="C851" s="57">
        <v>0.65449010699999999</v>
      </c>
      <c r="D851" s="57">
        <v>4.4296990000000001E-2</v>
      </c>
      <c r="E851" s="57">
        <v>15</v>
      </c>
    </row>
    <row r="852" spans="2:5" x14ac:dyDescent="0.25">
      <c r="B852" s="57" t="s">
        <v>241</v>
      </c>
      <c r="C852" s="57">
        <v>0.64880000000000004</v>
      </c>
      <c r="D852" s="57">
        <v>4.8916960000000002E-2</v>
      </c>
      <c r="E852" s="57">
        <v>6</v>
      </c>
    </row>
    <row r="853" spans="2:5" x14ac:dyDescent="0.25">
      <c r="B853" s="57" t="s">
        <v>241</v>
      </c>
      <c r="C853" s="57">
        <v>0.64039999999999997</v>
      </c>
      <c r="D853" s="57">
        <v>5.4750953999999998E-2</v>
      </c>
      <c r="E853" s="57">
        <v>15</v>
      </c>
    </row>
    <row r="854" spans="2:5" x14ac:dyDescent="0.25">
      <c r="B854" s="57" t="s">
        <v>241</v>
      </c>
      <c r="C854" s="57">
        <v>0.63900000000000001</v>
      </c>
      <c r="D854" s="57">
        <v>5.2721595000000003E-2</v>
      </c>
      <c r="E854" s="57">
        <v>15</v>
      </c>
    </row>
    <row r="855" spans="2:5" x14ac:dyDescent="0.25">
      <c r="B855" s="57" t="s">
        <v>241</v>
      </c>
      <c r="C855" s="57">
        <v>0.63039999999999996</v>
      </c>
      <c r="D855" s="57">
        <v>6.0880706999999999E-2</v>
      </c>
      <c r="E855" s="57">
        <v>9.9</v>
      </c>
    </row>
    <row r="856" spans="2:5" x14ac:dyDescent="0.25">
      <c r="B856" s="57" t="s">
        <v>241</v>
      </c>
      <c r="C856" s="57">
        <v>0.63</v>
      </c>
      <c r="D856" s="57">
        <v>5.6744872000000002E-2</v>
      </c>
      <c r="E856" s="57">
        <v>365.5</v>
      </c>
    </row>
    <row r="857" spans="2:5" x14ac:dyDescent="0.25">
      <c r="B857" s="57" t="s">
        <v>241</v>
      </c>
      <c r="C857" s="57">
        <v>0.61510654499999995</v>
      </c>
      <c r="D857" s="57">
        <v>8.3690171999999993E-2</v>
      </c>
      <c r="E857" s="57">
        <v>3</v>
      </c>
    </row>
    <row r="858" spans="2:5" x14ac:dyDescent="0.25">
      <c r="B858" s="57" t="s">
        <v>241</v>
      </c>
      <c r="C858" s="57">
        <v>0.61160000000000003</v>
      </c>
      <c r="D858" s="57">
        <v>5.7946665000000001E-2</v>
      </c>
      <c r="E858" s="57">
        <v>20</v>
      </c>
    </row>
    <row r="859" spans="2:5" x14ac:dyDescent="0.25">
      <c r="B859" s="57" t="s">
        <v>241</v>
      </c>
      <c r="C859" s="57">
        <v>0.61160000000000003</v>
      </c>
      <c r="D859" s="57">
        <v>5.7516732000000001E-2</v>
      </c>
      <c r="E859" s="57">
        <v>20</v>
      </c>
    </row>
    <row r="860" spans="2:5" x14ac:dyDescent="0.25">
      <c r="B860" s="57" t="s">
        <v>241</v>
      </c>
      <c r="C860" s="57">
        <v>0.60070000000000001</v>
      </c>
      <c r="D860" s="57">
        <v>5.7990288000000001E-2</v>
      </c>
      <c r="E860" s="57">
        <v>30</v>
      </c>
    </row>
    <row r="861" spans="2:5" x14ac:dyDescent="0.25">
      <c r="B861" s="57" t="s">
        <v>241</v>
      </c>
      <c r="C861" s="57">
        <v>0.60068493199999995</v>
      </c>
      <c r="D861" s="57">
        <v>5.6910739000000002E-2</v>
      </c>
      <c r="E861" s="57">
        <v>30</v>
      </c>
    </row>
    <row r="862" spans="2:5" x14ac:dyDescent="0.25">
      <c r="B862" s="57" t="s">
        <v>241</v>
      </c>
      <c r="C862" s="57">
        <v>0.6</v>
      </c>
      <c r="D862" s="57">
        <v>0.17857717100000001</v>
      </c>
      <c r="E862" s="57">
        <v>17.5</v>
      </c>
    </row>
    <row r="863" spans="2:5" x14ac:dyDescent="0.25">
      <c r="B863" s="57" t="s">
        <v>241</v>
      </c>
      <c r="C863" s="57">
        <v>0.6</v>
      </c>
      <c r="D863" s="57">
        <v>5.4522765000000001E-2</v>
      </c>
      <c r="E863" s="57">
        <v>18</v>
      </c>
    </row>
    <row r="864" spans="2:5" x14ac:dyDescent="0.25">
      <c r="B864" s="57" t="s">
        <v>241</v>
      </c>
      <c r="C864" s="57">
        <v>0.6</v>
      </c>
      <c r="D864" s="57">
        <v>4.1738374000000002E-2</v>
      </c>
      <c r="E864" s="57">
        <v>34</v>
      </c>
    </row>
    <row r="865" spans="2:5" x14ac:dyDescent="0.25">
      <c r="B865" s="57" t="s">
        <v>241</v>
      </c>
      <c r="C865" s="57">
        <v>0.59931506800000001</v>
      </c>
      <c r="D865" s="57">
        <v>7.6892591999999996E-2</v>
      </c>
      <c r="E865" s="57">
        <v>1</v>
      </c>
    </row>
    <row r="866" spans="2:5" x14ac:dyDescent="0.25">
      <c r="B866" s="57" t="s">
        <v>241</v>
      </c>
      <c r="C866" s="57">
        <v>0.58709999999999996</v>
      </c>
      <c r="D866" s="57">
        <v>4.0332029999999998E-2</v>
      </c>
      <c r="E866" s="57">
        <v>35</v>
      </c>
    </row>
    <row r="867" spans="2:5" x14ac:dyDescent="0.25">
      <c r="B867" s="57" t="s">
        <v>241</v>
      </c>
      <c r="C867" s="57">
        <v>0.58708414900000006</v>
      </c>
      <c r="D867" s="57">
        <v>3.9920507000000001E-2</v>
      </c>
      <c r="E867" s="57">
        <v>35</v>
      </c>
    </row>
    <row r="868" spans="2:5" x14ac:dyDescent="0.25">
      <c r="B868" s="57" t="s">
        <v>241</v>
      </c>
      <c r="C868" s="57">
        <v>0.57077625600000004</v>
      </c>
      <c r="D868" s="57">
        <v>4.3944045000000001E-2</v>
      </c>
      <c r="E868" s="57">
        <v>70</v>
      </c>
    </row>
    <row r="869" spans="2:5" x14ac:dyDescent="0.25">
      <c r="B869" s="57" t="s">
        <v>241</v>
      </c>
      <c r="C869" s="57">
        <v>0.56159999999999999</v>
      </c>
      <c r="D869" s="57">
        <v>5.1752633999999999E-2</v>
      </c>
      <c r="E869" s="57">
        <v>15</v>
      </c>
    </row>
    <row r="870" spans="2:5" x14ac:dyDescent="0.25">
      <c r="B870" s="57" t="s">
        <v>241</v>
      </c>
      <c r="C870" s="57">
        <v>0.54369999999999996</v>
      </c>
      <c r="D870" s="57">
        <v>5.4837496999999999E-2</v>
      </c>
      <c r="E870" s="57">
        <v>15</v>
      </c>
    </row>
    <row r="871" spans="2:5" x14ac:dyDescent="0.25">
      <c r="B871" s="57" t="s">
        <v>241</v>
      </c>
      <c r="C871" s="57">
        <v>0.54369862999999996</v>
      </c>
      <c r="D871" s="57">
        <v>5.3807437999999999E-2</v>
      </c>
      <c r="E871" s="57">
        <v>15</v>
      </c>
    </row>
    <row r="872" spans="2:5" x14ac:dyDescent="0.25">
      <c r="B872" s="57" t="s">
        <v>241</v>
      </c>
      <c r="C872" s="57">
        <v>0.52139999999999997</v>
      </c>
      <c r="D872" s="57">
        <v>5.1615405000000003E-2</v>
      </c>
      <c r="E872" s="57">
        <v>20</v>
      </c>
    </row>
    <row r="873" spans="2:5" x14ac:dyDescent="0.25">
      <c r="B873" s="57" t="s">
        <v>241</v>
      </c>
      <c r="C873" s="57">
        <v>0.52100000000000002</v>
      </c>
      <c r="D873" s="57">
        <v>6.9646073000000003E-2</v>
      </c>
      <c r="E873" s="57">
        <v>12.5</v>
      </c>
    </row>
    <row r="874" spans="2:5" x14ac:dyDescent="0.25">
      <c r="B874" s="57" t="s">
        <v>241</v>
      </c>
      <c r="C874" s="57">
        <v>0.51888780199999995</v>
      </c>
      <c r="D874" s="57">
        <v>3.6174901000000002E-2</v>
      </c>
      <c r="E874" s="57">
        <v>70</v>
      </c>
    </row>
    <row r="875" spans="2:5" x14ac:dyDescent="0.25">
      <c r="B875" s="57" t="s">
        <v>241</v>
      </c>
      <c r="C875" s="57">
        <v>0.49431705399999998</v>
      </c>
      <c r="D875" s="57">
        <v>5.6656098000000002E-2</v>
      </c>
      <c r="E875" s="57">
        <v>23</v>
      </c>
    </row>
    <row r="876" spans="2:5" x14ac:dyDescent="0.25">
      <c r="B876" s="57" t="s">
        <v>241</v>
      </c>
      <c r="C876" s="57">
        <v>0.49120000000000003</v>
      </c>
      <c r="D876" s="57">
        <v>7.2281619000000005E-2</v>
      </c>
      <c r="E876" s="57">
        <v>41</v>
      </c>
    </row>
    <row r="877" spans="2:5" x14ac:dyDescent="0.25">
      <c r="B877" s="57" t="s">
        <v>241</v>
      </c>
      <c r="C877" s="57">
        <v>0.46150000000000002</v>
      </c>
      <c r="D877" s="57">
        <v>7.3080797000000003E-2</v>
      </c>
      <c r="E877" s="57">
        <v>41</v>
      </c>
    </row>
    <row r="878" spans="2:5" x14ac:dyDescent="0.25">
      <c r="B878" s="57" t="s">
        <v>241</v>
      </c>
      <c r="C878" s="57">
        <v>0.45974885799999998</v>
      </c>
      <c r="D878" s="57">
        <v>7.7849034999999997E-2</v>
      </c>
      <c r="E878" s="57">
        <v>40</v>
      </c>
    </row>
    <row r="879" spans="2:5" x14ac:dyDescent="0.25">
      <c r="B879" s="57" t="s">
        <v>241</v>
      </c>
      <c r="C879" s="57">
        <v>0.45154109599999998</v>
      </c>
      <c r="D879" s="57">
        <v>6.0497937000000002E-2</v>
      </c>
      <c r="E879" s="57">
        <v>60</v>
      </c>
    </row>
    <row r="880" spans="2:5" x14ac:dyDescent="0.25">
      <c r="B880" s="57" t="s">
        <v>241</v>
      </c>
      <c r="C880" s="57">
        <v>0.44752663599999998</v>
      </c>
      <c r="D880" s="57">
        <v>0.114040431</v>
      </c>
      <c r="E880" s="57">
        <v>3</v>
      </c>
    </row>
    <row r="881" spans="2:5" x14ac:dyDescent="0.25">
      <c r="B881" s="57" t="s">
        <v>241</v>
      </c>
      <c r="C881" s="57">
        <v>0.44429999999999997</v>
      </c>
      <c r="D881" s="57">
        <v>6.8761191999999999E-2</v>
      </c>
      <c r="E881" s="57">
        <v>30</v>
      </c>
    </row>
    <row r="882" spans="2:5" x14ac:dyDescent="0.25">
      <c r="B882" s="57" t="s">
        <v>241</v>
      </c>
      <c r="C882" s="57">
        <v>0.44400000000000001</v>
      </c>
      <c r="D882" s="57">
        <v>7.0443827000000001E-2</v>
      </c>
      <c r="E882" s="57">
        <v>14.5</v>
      </c>
    </row>
    <row r="883" spans="2:5" x14ac:dyDescent="0.25">
      <c r="B883" s="57" t="s">
        <v>241</v>
      </c>
      <c r="C883" s="57">
        <v>0.43569999999999998</v>
      </c>
      <c r="D883" s="57">
        <v>4.0514754E-2</v>
      </c>
      <c r="E883" s="57">
        <v>20</v>
      </c>
    </row>
    <row r="884" spans="2:5" x14ac:dyDescent="0.25">
      <c r="B884" s="57" t="s">
        <v>241</v>
      </c>
      <c r="C884" s="57">
        <v>0.41099999999999998</v>
      </c>
      <c r="D884" s="57">
        <v>6.3985983999999996E-2</v>
      </c>
      <c r="E884" s="57">
        <v>5</v>
      </c>
    </row>
    <row r="885" spans="2:5" x14ac:dyDescent="0.25">
      <c r="B885" s="57" t="s">
        <v>241</v>
      </c>
      <c r="C885" s="57">
        <v>0.41095890400000001</v>
      </c>
      <c r="D885" s="57">
        <v>6.3048280999999998E-2</v>
      </c>
      <c r="E885" s="57">
        <v>5</v>
      </c>
    </row>
    <row r="886" spans="2:5" x14ac:dyDescent="0.25">
      <c r="B886" s="57" t="s">
        <v>241</v>
      </c>
      <c r="C886" s="57">
        <v>0.40889999999999999</v>
      </c>
      <c r="D886" s="57">
        <v>6.2265638999999998E-2</v>
      </c>
      <c r="E886" s="57">
        <v>27</v>
      </c>
    </row>
    <row r="887" spans="2:5" x14ac:dyDescent="0.25">
      <c r="B887" s="57" t="s">
        <v>241</v>
      </c>
      <c r="C887" s="57">
        <v>0.40410000000000001</v>
      </c>
      <c r="D887" s="57">
        <v>4.5662082E-2</v>
      </c>
      <c r="E887" s="57">
        <v>12.3</v>
      </c>
    </row>
    <row r="888" spans="2:5" x14ac:dyDescent="0.25">
      <c r="B888" s="57" t="s">
        <v>241</v>
      </c>
      <c r="C888" s="57">
        <v>0.3982</v>
      </c>
      <c r="D888" s="57">
        <v>5.4075625000000002E-2</v>
      </c>
      <c r="E888" s="57">
        <v>25</v>
      </c>
    </row>
    <row r="889" spans="2:5" x14ac:dyDescent="0.25">
      <c r="B889" s="57" t="s">
        <v>241</v>
      </c>
      <c r="C889" s="57">
        <v>0.3947</v>
      </c>
      <c r="D889" s="57">
        <v>6.5371864000000002E-2</v>
      </c>
      <c r="E889" s="57">
        <v>6</v>
      </c>
    </row>
    <row r="890" spans="2:5" x14ac:dyDescent="0.25">
      <c r="B890" s="57" t="s">
        <v>241</v>
      </c>
      <c r="C890" s="57">
        <v>0.39466895000000002</v>
      </c>
      <c r="D890" s="57">
        <v>6.4403321999999999E-2</v>
      </c>
      <c r="E890" s="57">
        <v>6</v>
      </c>
    </row>
    <row r="891" spans="2:5" x14ac:dyDescent="0.25">
      <c r="B891" s="57" t="s">
        <v>241</v>
      </c>
      <c r="C891" s="57">
        <v>0.39290481199999999</v>
      </c>
      <c r="D891" s="57">
        <v>5.8211321000000003E-2</v>
      </c>
      <c r="E891" s="57">
        <v>16.25</v>
      </c>
    </row>
    <row r="892" spans="2:5" x14ac:dyDescent="0.25">
      <c r="B892" s="57" t="s">
        <v>241</v>
      </c>
      <c r="C892" s="57">
        <v>0.39040000000000002</v>
      </c>
      <c r="D892" s="57">
        <v>5.3558816000000002E-2</v>
      </c>
      <c r="E892" s="57">
        <v>31</v>
      </c>
    </row>
    <row r="893" spans="2:5" x14ac:dyDescent="0.25">
      <c r="B893" s="57" t="s">
        <v>241</v>
      </c>
      <c r="C893" s="57">
        <v>0.38979999999999998</v>
      </c>
      <c r="D893" s="57">
        <v>6.9228847999999996E-2</v>
      </c>
      <c r="E893" s="57">
        <v>25</v>
      </c>
    </row>
    <row r="894" spans="2:5" x14ac:dyDescent="0.25">
      <c r="B894" s="57" t="s">
        <v>241</v>
      </c>
      <c r="C894" s="57">
        <v>0.37780000000000002</v>
      </c>
      <c r="D894" s="57">
        <v>6.5379102999999994E-2</v>
      </c>
      <c r="E894" s="57">
        <v>27</v>
      </c>
    </row>
    <row r="895" spans="2:5" x14ac:dyDescent="0.25">
      <c r="B895" s="57" t="s">
        <v>241</v>
      </c>
      <c r="C895" s="57">
        <v>0.34449999999999997</v>
      </c>
      <c r="D895" s="57">
        <v>4.3331106000000001E-2</v>
      </c>
      <c r="E895" s="57">
        <v>42</v>
      </c>
    </row>
    <row r="896" spans="2:5" x14ac:dyDescent="0.25">
      <c r="B896" s="57" t="s">
        <v>241</v>
      </c>
      <c r="C896" s="57">
        <v>0.33961187199999998</v>
      </c>
      <c r="D896" s="57">
        <v>8.8509983E-2</v>
      </c>
      <c r="E896" s="57">
        <v>40</v>
      </c>
    </row>
    <row r="897" spans="2:5" x14ac:dyDescent="0.25">
      <c r="B897" s="57" t="s">
        <v>241</v>
      </c>
      <c r="C897" s="57">
        <v>0.3221</v>
      </c>
      <c r="D897" s="57">
        <v>6.7917725999999998E-2</v>
      </c>
      <c r="E897" s="57">
        <v>22</v>
      </c>
    </row>
    <row r="898" spans="2:5" x14ac:dyDescent="0.25">
      <c r="B898" s="57" t="s">
        <v>241</v>
      </c>
      <c r="C898" s="57">
        <v>0.32208904100000002</v>
      </c>
      <c r="D898" s="57">
        <v>6.6478032000000006E-2</v>
      </c>
      <c r="E898" s="57">
        <v>22</v>
      </c>
    </row>
    <row r="899" spans="2:5" x14ac:dyDescent="0.25">
      <c r="B899" s="57" t="s">
        <v>241</v>
      </c>
      <c r="C899" s="57">
        <v>0.317808219</v>
      </c>
      <c r="D899" s="57">
        <v>5.0862773E-2</v>
      </c>
      <c r="E899" s="57">
        <v>22</v>
      </c>
    </row>
    <row r="900" spans="2:5" x14ac:dyDescent="0.25">
      <c r="B900" s="57" t="s">
        <v>241</v>
      </c>
      <c r="C900" s="57">
        <v>0.31689497700000002</v>
      </c>
      <c r="D900" s="57">
        <v>5.1049812999999999E-2</v>
      </c>
      <c r="E900" s="57">
        <v>6</v>
      </c>
    </row>
    <row r="901" spans="2:5" x14ac:dyDescent="0.25">
      <c r="B901" s="57" t="s">
        <v>241</v>
      </c>
      <c r="C901" s="57">
        <v>0.29970000000000002</v>
      </c>
      <c r="D901" s="57">
        <v>6.1835399999999999E-2</v>
      </c>
      <c r="E901" s="57">
        <v>40</v>
      </c>
    </row>
    <row r="902" spans="2:5" x14ac:dyDescent="0.25">
      <c r="B902" s="57" t="s">
        <v>241</v>
      </c>
      <c r="C902" s="57">
        <v>0.29870000000000002</v>
      </c>
      <c r="D902" s="57">
        <v>7.6332015000000003E-2</v>
      </c>
      <c r="E902" s="57">
        <v>18</v>
      </c>
    </row>
    <row r="903" spans="2:5" x14ac:dyDescent="0.25">
      <c r="B903" s="57" t="s">
        <v>241</v>
      </c>
      <c r="C903" s="57">
        <v>0.29702739700000003</v>
      </c>
      <c r="D903" s="57">
        <v>6.5947171999999998E-2</v>
      </c>
      <c r="E903" s="57">
        <v>25</v>
      </c>
    </row>
    <row r="904" spans="2:5" x14ac:dyDescent="0.25">
      <c r="B904" s="57" t="s">
        <v>241</v>
      </c>
      <c r="C904" s="57">
        <v>0.28122621799999997</v>
      </c>
      <c r="D904" s="57">
        <v>5.5525949999999998E-2</v>
      </c>
      <c r="E904" s="57">
        <v>96</v>
      </c>
    </row>
    <row r="905" spans="2:5" x14ac:dyDescent="0.25">
      <c r="B905" s="57" t="s">
        <v>241</v>
      </c>
      <c r="C905" s="57">
        <v>0.27710000000000001</v>
      </c>
      <c r="D905" s="57">
        <v>8.6502053999999995E-2</v>
      </c>
      <c r="E905" s="57">
        <v>15</v>
      </c>
    </row>
    <row r="906" spans="2:5" x14ac:dyDescent="0.25">
      <c r="B906" s="57" t="s">
        <v>241</v>
      </c>
      <c r="C906" s="57">
        <v>0.27397260299999998</v>
      </c>
      <c r="D906" s="57">
        <v>5.1681109000000003E-2</v>
      </c>
      <c r="E906" s="57">
        <v>3</v>
      </c>
    </row>
    <row r="907" spans="2:5" x14ac:dyDescent="0.25">
      <c r="B907" s="57" t="s">
        <v>241</v>
      </c>
      <c r="C907" s="57">
        <v>0.25619999999999998</v>
      </c>
      <c r="D907" s="57">
        <v>5.7811463E-2</v>
      </c>
      <c r="E907" s="57">
        <v>9</v>
      </c>
    </row>
    <row r="908" spans="2:5" x14ac:dyDescent="0.25">
      <c r="B908" s="57" t="s">
        <v>241</v>
      </c>
      <c r="C908" s="57">
        <v>0.23319999999999999</v>
      </c>
      <c r="D908" s="57">
        <v>7.9524110999999995E-2</v>
      </c>
      <c r="E908" s="57">
        <v>25</v>
      </c>
    </row>
    <row r="909" spans="2:5" x14ac:dyDescent="0.25">
      <c r="B909" s="57" t="s">
        <v>241</v>
      </c>
      <c r="C909" s="57">
        <v>0.1903</v>
      </c>
      <c r="D909" s="57">
        <v>6.9226200000000002E-2</v>
      </c>
      <c r="E909" s="57">
        <v>36</v>
      </c>
    </row>
    <row r="910" spans="2:5" x14ac:dyDescent="0.25">
      <c r="B910" s="57" t="s">
        <v>241</v>
      </c>
      <c r="C910" s="57">
        <v>0.16339999999999999</v>
      </c>
      <c r="D910" s="57">
        <v>0.13485676599999999</v>
      </c>
      <c r="E910" s="57">
        <v>16</v>
      </c>
    </row>
    <row r="911" spans="2:5" x14ac:dyDescent="0.25">
      <c r="B911" s="57" t="s">
        <v>241</v>
      </c>
      <c r="C911" s="57">
        <v>0.16007977700000001</v>
      </c>
      <c r="D911" s="57">
        <v>0.197473802</v>
      </c>
      <c r="E911" s="57">
        <v>87</v>
      </c>
    </row>
    <row r="912" spans="2:5" x14ac:dyDescent="0.25">
      <c r="B912" s="57" t="s">
        <v>241</v>
      </c>
      <c r="C912" s="57">
        <v>0.158922648</v>
      </c>
      <c r="D912" s="57">
        <v>0.104586847</v>
      </c>
      <c r="E912" s="57">
        <v>117</v>
      </c>
    </row>
    <row r="916" spans="2:2" x14ac:dyDescent="0.25">
      <c r="B916" s="57" t="s">
        <v>395</v>
      </c>
    </row>
  </sheetData>
  <pageMargins left="0.7" right="0.7" top="0.75" bottom="0.75" header="0.3" footer="0.3"/>
  <pageSetup paperSize="9" orientation="portrait" r:id="rId1"/>
  <drawing r:id="rId2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23"/>
  <sheetViews>
    <sheetView showGridLines="0" zoomScale="70" zoomScaleNormal="70" workbookViewId="0">
      <selection sqref="A1:XFD2"/>
    </sheetView>
  </sheetViews>
  <sheetFormatPr defaultRowHeight="14.4" x14ac:dyDescent="0.3"/>
  <cols>
    <col min="3" max="3" width="13.5546875" customWidth="1"/>
  </cols>
  <sheetData>
    <row r="3" spans="2:6" x14ac:dyDescent="0.3">
      <c r="B3" s="57" t="s">
        <v>245</v>
      </c>
      <c r="C3" s="57"/>
      <c r="D3" s="57"/>
      <c r="E3" s="57"/>
      <c r="F3" s="57"/>
    </row>
    <row r="4" spans="2:6" x14ac:dyDescent="0.3">
      <c r="B4" s="57"/>
      <c r="C4" s="57"/>
      <c r="D4" s="57"/>
      <c r="E4" s="57"/>
      <c r="F4" s="57"/>
    </row>
    <row r="5" spans="2:6" x14ac:dyDescent="0.3">
      <c r="B5" s="57"/>
      <c r="C5" s="57"/>
      <c r="D5" s="57"/>
      <c r="E5" s="57"/>
      <c r="F5" s="57"/>
    </row>
    <row r="6" spans="2:6" ht="55.2" x14ac:dyDescent="0.3">
      <c r="B6" s="82" t="s">
        <v>2</v>
      </c>
      <c r="C6" s="82" t="s">
        <v>197</v>
      </c>
      <c r="D6" s="82" t="s">
        <v>198</v>
      </c>
      <c r="E6" s="57"/>
      <c r="F6" s="57"/>
    </row>
    <row r="7" spans="2:6" x14ac:dyDescent="0.3">
      <c r="B7" s="57">
        <v>2020</v>
      </c>
      <c r="C7" s="68">
        <v>3665.8569502340001</v>
      </c>
      <c r="D7" s="68">
        <v>3665.8569502340001</v>
      </c>
      <c r="E7" s="57"/>
      <c r="F7" s="57"/>
    </row>
    <row r="8" spans="2:6" x14ac:dyDescent="0.3">
      <c r="B8" s="57">
        <v>2019</v>
      </c>
      <c r="C8" s="68">
        <v>11057.136482002001</v>
      </c>
      <c r="D8" s="68">
        <v>1995.2729655210001</v>
      </c>
      <c r="E8" s="57"/>
      <c r="F8" s="57"/>
    </row>
    <row r="9" spans="2:6" x14ac:dyDescent="0.3">
      <c r="B9" s="57">
        <v>2018</v>
      </c>
      <c r="C9" s="68">
        <v>4446.3244343420001</v>
      </c>
      <c r="D9" s="68">
        <v>1419.0364449619999</v>
      </c>
      <c r="E9" s="57"/>
      <c r="F9" s="57"/>
    </row>
    <row r="10" spans="2:6" x14ac:dyDescent="0.3">
      <c r="B10" s="57">
        <v>2017</v>
      </c>
      <c r="C10" s="68">
        <v>7689.2920362040004</v>
      </c>
      <c r="D10" s="68">
        <v>559.16647259499996</v>
      </c>
      <c r="E10" s="57"/>
      <c r="F10" s="57"/>
    </row>
    <row r="11" spans="2:6" x14ac:dyDescent="0.3">
      <c r="B11" s="57">
        <v>2016</v>
      </c>
      <c r="C11" s="68">
        <v>5045.4629138509999</v>
      </c>
      <c r="D11" s="68">
        <v>2046.7799459729999</v>
      </c>
      <c r="E11" s="57"/>
      <c r="F11" s="57"/>
    </row>
    <row r="12" spans="2:6" x14ac:dyDescent="0.3">
      <c r="B12" s="57">
        <v>2015</v>
      </c>
      <c r="C12" s="68">
        <v>8919.3825909999996</v>
      </c>
      <c r="D12" s="68">
        <v>2197.860351152</v>
      </c>
      <c r="E12" s="57"/>
      <c r="F12" s="57"/>
    </row>
    <row r="13" spans="2:6" x14ac:dyDescent="0.3">
      <c r="B13" s="57">
        <v>2014</v>
      </c>
      <c r="C13" s="68">
        <v>8736.3402972919994</v>
      </c>
      <c r="D13" s="68">
        <v>1866.884776894</v>
      </c>
      <c r="E13" s="57"/>
      <c r="F13" s="57"/>
    </row>
    <row r="14" spans="2:6" x14ac:dyDescent="0.3">
      <c r="B14" s="57">
        <v>2013</v>
      </c>
      <c r="C14" s="68">
        <v>5161.8084376019997</v>
      </c>
      <c r="D14" s="68">
        <v>2029.0716760939999</v>
      </c>
      <c r="E14" s="57"/>
      <c r="F14" s="57"/>
    </row>
    <row r="15" spans="2:6" x14ac:dyDescent="0.3">
      <c r="B15" s="57">
        <v>2012</v>
      </c>
      <c r="C15" s="68">
        <v>8353.3013375310002</v>
      </c>
      <c r="D15" s="68">
        <v>2613.4318056940001</v>
      </c>
      <c r="E15" s="57"/>
      <c r="F15" s="57"/>
    </row>
    <row r="16" spans="2:6" x14ac:dyDescent="0.3">
      <c r="B16" s="57">
        <v>2010</v>
      </c>
      <c r="C16" s="68">
        <v>4675.6562095939998</v>
      </c>
      <c r="D16" s="68">
        <v>1513.651150595</v>
      </c>
      <c r="E16" s="57"/>
      <c r="F16" s="57"/>
    </row>
    <row r="17" spans="2:6" x14ac:dyDescent="0.3">
      <c r="B17" s="57">
        <v>2009</v>
      </c>
      <c r="C17" s="68">
        <v>3940.6515578909998</v>
      </c>
      <c r="D17" s="68">
        <v>3940.6515578909998</v>
      </c>
      <c r="E17" s="57"/>
      <c r="F17" s="57"/>
    </row>
    <row r="18" spans="2:6" x14ac:dyDescent="0.3">
      <c r="B18" s="57">
        <v>2008</v>
      </c>
      <c r="C18" s="68">
        <v>2218.4370018129998</v>
      </c>
      <c r="D18" s="68">
        <v>1226.0902666649999</v>
      </c>
      <c r="E18" s="57"/>
      <c r="F18" s="57"/>
    </row>
    <row r="19" spans="2:6" x14ac:dyDescent="0.3">
      <c r="B19" s="57">
        <v>2007</v>
      </c>
      <c r="C19" s="68">
        <v>1975.651454023</v>
      </c>
      <c r="D19" s="68">
        <v>1975.651454023</v>
      </c>
      <c r="E19" s="57"/>
      <c r="F19" s="57"/>
    </row>
    <row r="20" spans="2:6" x14ac:dyDescent="0.3">
      <c r="B20" s="57"/>
      <c r="C20" s="57"/>
      <c r="D20" s="57"/>
      <c r="E20" s="57"/>
      <c r="F20" s="57"/>
    </row>
    <row r="21" spans="2:6" x14ac:dyDescent="0.3">
      <c r="B21" s="57"/>
      <c r="C21" s="57"/>
      <c r="D21" s="57"/>
      <c r="E21" s="57"/>
      <c r="F21" s="57"/>
    </row>
    <row r="23" spans="2:6" x14ac:dyDescent="0.3">
      <c r="B23" t="s">
        <v>581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F28"/>
  <sheetViews>
    <sheetView showGridLines="0" zoomScale="70" zoomScaleNormal="70" workbookViewId="0">
      <selection activeCell="L38" sqref="L38"/>
    </sheetView>
  </sheetViews>
  <sheetFormatPr defaultRowHeight="14.4" x14ac:dyDescent="0.3"/>
  <cols>
    <col min="4" max="4" width="24.88671875" bestFit="1" customWidth="1"/>
    <col min="5" max="5" width="9" bestFit="1" customWidth="1"/>
    <col min="6" max="6" width="26.6640625" bestFit="1" customWidth="1"/>
    <col min="9" max="9" width="24.88671875" bestFit="1" customWidth="1"/>
  </cols>
  <sheetData>
    <row r="3" spans="2:6" x14ac:dyDescent="0.3">
      <c r="B3" s="8" t="s">
        <v>255</v>
      </c>
      <c r="C3" s="8"/>
      <c r="D3" s="8"/>
      <c r="E3" s="8"/>
      <c r="F3" s="8"/>
    </row>
    <row r="4" spans="2:6" x14ac:dyDescent="0.3">
      <c r="B4" s="8"/>
      <c r="C4" s="8"/>
      <c r="D4" s="8"/>
      <c r="E4" s="8"/>
      <c r="F4" s="8"/>
    </row>
    <row r="5" spans="2:6" x14ac:dyDescent="0.3">
      <c r="B5" s="8"/>
      <c r="C5" s="8" t="s">
        <v>2</v>
      </c>
      <c r="D5" s="8" t="s">
        <v>4</v>
      </c>
      <c r="E5" s="8" t="s">
        <v>22</v>
      </c>
      <c r="F5" s="8" t="s">
        <v>256</v>
      </c>
    </row>
    <row r="6" spans="2:6" x14ac:dyDescent="0.3">
      <c r="B6" s="8"/>
      <c r="C6" s="8">
        <v>2006</v>
      </c>
      <c r="D6" s="8" t="s">
        <v>257</v>
      </c>
      <c r="E6" s="8">
        <v>46.655999999999999</v>
      </c>
      <c r="F6" s="8">
        <v>17.044</v>
      </c>
    </row>
    <row r="7" spans="2:6" x14ac:dyDescent="0.3">
      <c r="B7" s="8"/>
      <c r="C7" s="8">
        <v>2010</v>
      </c>
      <c r="D7" s="8" t="s">
        <v>257</v>
      </c>
      <c r="E7" s="8">
        <v>67.039000000000001</v>
      </c>
      <c r="F7" s="8">
        <v>46.487000000000002</v>
      </c>
    </row>
    <row r="8" spans="2:6" x14ac:dyDescent="0.3">
      <c r="B8" s="8"/>
      <c r="C8" s="8">
        <v>2016</v>
      </c>
      <c r="D8" s="8" t="s">
        <v>257</v>
      </c>
      <c r="E8" s="8">
        <v>106.94</v>
      </c>
      <c r="F8" s="8">
        <v>85.46</v>
      </c>
    </row>
    <row r="9" spans="2:6" x14ac:dyDescent="0.3">
      <c r="B9" s="8"/>
      <c r="C9" s="8">
        <v>2006</v>
      </c>
      <c r="D9" s="8" t="s">
        <v>8</v>
      </c>
      <c r="E9" s="8">
        <v>8.9149999999999991</v>
      </c>
      <c r="F9" s="8">
        <v>1.651</v>
      </c>
    </row>
    <row r="10" spans="2:6" x14ac:dyDescent="0.3">
      <c r="B10" s="8"/>
      <c r="C10" s="8">
        <v>2010</v>
      </c>
      <c r="D10" s="8" t="s">
        <v>8</v>
      </c>
      <c r="E10" s="8">
        <v>10.118</v>
      </c>
      <c r="F10" s="8">
        <v>4.3550000000000004</v>
      </c>
    </row>
    <row r="11" spans="2:6" x14ac:dyDescent="0.3">
      <c r="B11" s="8"/>
      <c r="C11" s="8">
        <v>2016</v>
      </c>
      <c r="D11" s="8" t="s">
        <v>8</v>
      </c>
      <c r="E11" s="8">
        <v>12.647</v>
      </c>
      <c r="F11" s="8">
        <v>7.9630000000000001</v>
      </c>
    </row>
    <row r="12" spans="2:6" x14ac:dyDescent="0.3">
      <c r="B12" s="8"/>
      <c r="C12" s="8">
        <v>2006</v>
      </c>
      <c r="D12" s="8" t="s">
        <v>258</v>
      </c>
      <c r="E12" s="8">
        <v>894.66899999999998</v>
      </c>
      <c r="F12" s="8">
        <v>7.8730000000000002</v>
      </c>
    </row>
    <row r="13" spans="2:6" x14ac:dyDescent="0.3">
      <c r="B13" s="8"/>
      <c r="C13" s="8">
        <v>2010</v>
      </c>
      <c r="D13" s="8" t="s">
        <v>258</v>
      </c>
      <c r="E13" s="8">
        <v>1027.03</v>
      </c>
      <c r="F13" s="8">
        <v>19.13</v>
      </c>
    </row>
    <row r="14" spans="2:6" x14ac:dyDescent="0.3">
      <c r="B14" s="8"/>
      <c r="C14" s="8">
        <v>2016</v>
      </c>
      <c r="D14" s="8" t="s">
        <v>258</v>
      </c>
      <c r="E14" s="8">
        <v>1245.7080000000001</v>
      </c>
      <c r="F14" s="8">
        <v>36.331000000000003</v>
      </c>
    </row>
    <row r="15" spans="2:6" x14ac:dyDescent="0.3">
      <c r="B15" s="8"/>
      <c r="C15" s="8">
        <v>2006</v>
      </c>
      <c r="D15" s="8" t="s">
        <v>259</v>
      </c>
      <c r="E15" s="8">
        <v>0.26429999999999998</v>
      </c>
      <c r="F15" s="8">
        <v>2.7210000000000001</v>
      </c>
    </row>
    <row r="16" spans="2:6" x14ac:dyDescent="0.3">
      <c r="B16" s="8"/>
      <c r="C16" s="8">
        <v>2010</v>
      </c>
      <c r="D16" s="8" t="s">
        <v>259</v>
      </c>
      <c r="E16" s="8">
        <v>0.27060000000000001</v>
      </c>
      <c r="F16" s="8">
        <v>7.7270000000000003</v>
      </c>
    </row>
    <row r="17" spans="2:6" x14ac:dyDescent="0.3">
      <c r="B17" s="8"/>
      <c r="C17" s="8">
        <v>2016</v>
      </c>
      <c r="D17" s="8" t="s">
        <v>259</v>
      </c>
      <c r="E17" s="8">
        <v>0.5363</v>
      </c>
      <c r="F17" s="8">
        <v>14.263999999999999</v>
      </c>
    </row>
    <row r="18" spans="2:6" x14ac:dyDescent="0.3">
      <c r="B18" s="8"/>
      <c r="C18" s="8">
        <v>2006</v>
      </c>
      <c r="D18" s="8" t="s">
        <v>11</v>
      </c>
      <c r="E18" s="8">
        <v>6.1779999999999999</v>
      </c>
      <c r="F18" s="8">
        <v>27.6</v>
      </c>
    </row>
    <row r="19" spans="2:6" x14ac:dyDescent="0.3">
      <c r="B19" s="8"/>
      <c r="C19" s="8">
        <v>2010</v>
      </c>
      <c r="D19" s="8" t="s">
        <v>11</v>
      </c>
      <c r="E19" s="8">
        <v>39.119</v>
      </c>
      <c r="F19" s="8">
        <v>86.284999999999997</v>
      </c>
    </row>
    <row r="20" spans="2:6" x14ac:dyDescent="0.3">
      <c r="B20" s="8"/>
      <c r="C20" s="8">
        <v>2016</v>
      </c>
      <c r="D20" s="8" t="s">
        <v>11</v>
      </c>
      <c r="E20" s="8">
        <v>291.06400000000002</v>
      </c>
      <c r="F20" s="8">
        <v>182.917</v>
      </c>
    </row>
    <row r="21" spans="2:6" x14ac:dyDescent="0.3">
      <c r="B21" s="8"/>
      <c r="C21" s="8">
        <v>2006</v>
      </c>
      <c r="D21" s="8" t="s">
        <v>260</v>
      </c>
      <c r="E21" s="8">
        <v>0.41199999999999998</v>
      </c>
      <c r="F21" s="8">
        <v>19.518000000000001</v>
      </c>
    </row>
    <row r="22" spans="2:6" x14ac:dyDescent="0.3">
      <c r="B22" s="8"/>
      <c r="C22" s="8">
        <v>2010</v>
      </c>
      <c r="D22" s="8" t="s">
        <v>260</v>
      </c>
      <c r="E22" s="8">
        <v>1.286</v>
      </c>
      <c r="F22" s="8">
        <v>56.02</v>
      </c>
    </row>
    <row r="23" spans="2:6" x14ac:dyDescent="0.3">
      <c r="B23" s="8"/>
      <c r="C23" s="8">
        <v>2016</v>
      </c>
      <c r="D23" s="8" t="s">
        <v>260</v>
      </c>
      <c r="E23" s="8">
        <v>4.8689999999999998</v>
      </c>
      <c r="F23" s="8">
        <v>104.90300000000001</v>
      </c>
    </row>
    <row r="24" spans="2:6" x14ac:dyDescent="0.3">
      <c r="B24" s="8"/>
      <c r="C24" s="8">
        <v>2006</v>
      </c>
      <c r="D24" s="8" t="s">
        <v>261</v>
      </c>
      <c r="E24" s="8">
        <v>73.795000000000002</v>
      </c>
      <c r="F24" s="8">
        <v>21.466999999999999</v>
      </c>
    </row>
    <row r="25" spans="2:6" x14ac:dyDescent="0.3">
      <c r="B25" s="8"/>
      <c r="C25" s="8">
        <v>2010</v>
      </c>
      <c r="D25" s="8" t="s">
        <v>261</v>
      </c>
      <c r="E25" s="8">
        <v>182.86</v>
      </c>
      <c r="F25" s="8">
        <v>59.991</v>
      </c>
    </row>
    <row r="26" spans="2:6" x14ac:dyDescent="0.3">
      <c r="B26" s="8"/>
      <c r="C26" s="8">
        <v>2016</v>
      </c>
      <c r="D26" s="8" t="s">
        <v>261</v>
      </c>
      <c r="E26" s="8">
        <v>467.09100000000001</v>
      </c>
      <c r="F26" s="8">
        <v>112.64</v>
      </c>
    </row>
    <row r="27" spans="2:6" x14ac:dyDescent="0.3">
      <c r="B27" s="8"/>
      <c r="C27" s="8"/>
      <c r="D27" s="8"/>
      <c r="E27" s="8"/>
      <c r="F27" s="8"/>
    </row>
    <row r="28" spans="2:6" x14ac:dyDescent="0.3">
      <c r="B28" s="9" t="s">
        <v>262</v>
      </c>
      <c r="C28" s="8"/>
      <c r="D28" s="8"/>
      <c r="E28" s="8"/>
      <c r="F28" s="8"/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H22"/>
  <sheetViews>
    <sheetView showGridLines="0" zoomScale="70" zoomScaleNormal="70" workbookViewId="0">
      <selection sqref="A1:XFD2"/>
    </sheetView>
  </sheetViews>
  <sheetFormatPr defaultRowHeight="14.4" x14ac:dyDescent="0.3"/>
  <sheetData>
    <row r="3" spans="2:8" x14ac:dyDescent="0.3">
      <c r="B3" s="57" t="s">
        <v>248</v>
      </c>
      <c r="C3" s="57"/>
      <c r="D3" s="57"/>
      <c r="E3" s="57"/>
      <c r="F3" s="57"/>
      <c r="G3" s="57"/>
      <c r="H3" s="57"/>
    </row>
    <row r="4" spans="2:8" x14ac:dyDescent="0.3">
      <c r="B4" s="57"/>
      <c r="C4" s="57"/>
      <c r="D4" s="57"/>
      <c r="E4" s="57"/>
      <c r="F4" s="57"/>
      <c r="G4" s="57"/>
      <c r="H4" s="57"/>
    </row>
    <row r="5" spans="2:8" x14ac:dyDescent="0.3">
      <c r="B5" s="57"/>
      <c r="C5" s="57"/>
      <c r="D5" s="57"/>
      <c r="E5" s="57"/>
      <c r="F5" s="57"/>
      <c r="G5" s="57"/>
      <c r="H5" s="57"/>
    </row>
    <row r="6" spans="2:8" ht="41.4" x14ac:dyDescent="0.3">
      <c r="B6" s="82" t="s">
        <v>2</v>
      </c>
      <c r="C6" s="82" t="s">
        <v>246</v>
      </c>
      <c r="D6" s="82" t="s">
        <v>247</v>
      </c>
      <c r="E6" s="57"/>
      <c r="F6" s="57"/>
      <c r="G6" s="57"/>
      <c r="H6" s="57"/>
    </row>
    <row r="7" spans="2:8" x14ac:dyDescent="0.3">
      <c r="B7" s="57">
        <v>2020</v>
      </c>
      <c r="C7" s="61">
        <v>0.8</v>
      </c>
      <c r="D7" s="61">
        <v>0.8</v>
      </c>
      <c r="E7" s="57"/>
      <c r="F7" s="57"/>
      <c r="G7" s="57"/>
      <c r="H7" s="57"/>
    </row>
    <row r="8" spans="2:8" x14ac:dyDescent="0.3">
      <c r="B8" s="57">
        <v>2019</v>
      </c>
      <c r="C8" s="61">
        <v>0.8</v>
      </c>
      <c r="D8" s="61">
        <v>0.6</v>
      </c>
      <c r="E8" s="57"/>
      <c r="F8" s="57"/>
      <c r="G8" s="57"/>
      <c r="H8" s="57"/>
    </row>
    <row r="9" spans="2:8" x14ac:dyDescent="0.3">
      <c r="B9" s="57">
        <v>2018</v>
      </c>
      <c r="C9" s="61">
        <v>0.9</v>
      </c>
      <c r="D9" s="61">
        <v>0.6</v>
      </c>
      <c r="E9" s="57"/>
      <c r="F9" s="57"/>
      <c r="G9" s="57"/>
      <c r="H9" s="57"/>
    </row>
    <row r="10" spans="2:8" x14ac:dyDescent="0.3">
      <c r="B10" s="57">
        <v>2017</v>
      </c>
      <c r="C10" s="61">
        <v>0.9</v>
      </c>
      <c r="D10" s="61">
        <v>0.57077630000000001</v>
      </c>
      <c r="E10" s="57"/>
      <c r="F10" s="57"/>
      <c r="G10" s="57"/>
      <c r="H10" s="57"/>
    </row>
    <row r="11" spans="2:8" x14ac:dyDescent="0.3">
      <c r="B11" s="57">
        <v>2016</v>
      </c>
      <c r="C11" s="61">
        <v>0.9</v>
      </c>
      <c r="D11" s="61">
        <v>0.57770880000000002</v>
      </c>
      <c r="E11" s="57"/>
      <c r="F11" s="57"/>
      <c r="G11" s="57"/>
      <c r="H11" s="57"/>
    </row>
    <row r="12" spans="2:8" x14ac:dyDescent="0.3">
      <c r="B12" s="57">
        <v>2015</v>
      </c>
      <c r="C12" s="61">
        <v>0.95000074400000001</v>
      </c>
      <c r="D12" s="61">
        <v>0.8</v>
      </c>
      <c r="E12" s="57"/>
      <c r="F12" s="57"/>
      <c r="G12" s="57"/>
      <c r="H12" s="57"/>
    </row>
    <row r="13" spans="2:8" x14ac:dyDescent="0.3">
      <c r="B13" s="57">
        <v>2014</v>
      </c>
      <c r="C13" s="61">
        <v>0.92</v>
      </c>
      <c r="D13" s="61">
        <v>0.41095890000000002</v>
      </c>
      <c r="E13" s="57"/>
      <c r="F13" s="57"/>
      <c r="G13" s="57"/>
      <c r="H13" s="57"/>
    </row>
    <row r="14" spans="2:8" x14ac:dyDescent="0.3">
      <c r="B14" s="57">
        <v>2013</v>
      </c>
      <c r="C14" s="61">
        <v>0.92370091300000001</v>
      </c>
      <c r="D14" s="61">
        <v>0.8</v>
      </c>
      <c r="E14" s="57"/>
      <c r="F14" s="57"/>
      <c r="G14" s="57"/>
      <c r="H14" s="57"/>
    </row>
    <row r="15" spans="2:8" x14ac:dyDescent="0.3">
      <c r="B15" s="57">
        <v>2012</v>
      </c>
      <c r="C15" s="61">
        <v>0.9</v>
      </c>
      <c r="D15" s="61">
        <v>0.8</v>
      </c>
      <c r="E15" s="57"/>
      <c r="F15" s="57"/>
      <c r="G15" s="57"/>
      <c r="H15" s="57"/>
    </row>
    <row r="16" spans="2:8" x14ac:dyDescent="0.3">
      <c r="B16" s="57">
        <v>2010</v>
      </c>
      <c r="C16" s="61">
        <v>0.92982867000000002</v>
      </c>
      <c r="D16" s="61">
        <v>0.8</v>
      </c>
      <c r="E16" s="57"/>
      <c r="F16" s="57"/>
      <c r="G16" s="57"/>
      <c r="H16" s="57"/>
    </row>
    <row r="17" spans="2:8" x14ac:dyDescent="0.3">
      <c r="B17" s="57">
        <v>2009</v>
      </c>
      <c r="C17" s="61">
        <v>0.74</v>
      </c>
      <c r="D17" s="61">
        <v>0.74</v>
      </c>
      <c r="E17" s="57"/>
      <c r="F17" s="57"/>
      <c r="G17" s="57"/>
      <c r="H17" s="57"/>
    </row>
    <row r="18" spans="2:8" x14ac:dyDescent="0.3">
      <c r="B18" s="57">
        <v>2008</v>
      </c>
      <c r="C18" s="61">
        <v>0.812381299</v>
      </c>
      <c r="D18" s="61">
        <v>0.812381299</v>
      </c>
      <c r="E18" s="57"/>
      <c r="F18" s="57"/>
      <c r="G18" s="57"/>
      <c r="H18" s="57"/>
    </row>
    <row r="19" spans="2:8" x14ac:dyDescent="0.3">
      <c r="B19" s="57">
        <v>2007</v>
      </c>
      <c r="C19" s="61">
        <v>0.8</v>
      </c>
      <c r="D19" s="61">
        <v>0.8</v>
      </c>
      <c r="E19" s="57"/>
      <c r="F19" s="57"/>
      <c r="G19" s="57"/>
      <c r="H19" s="57"/>
    </row>
    <row r="20" spans="2:8" x14ac:dyDescent="0.3">
      <c r="B20" s="57"/>
      <c r="C20" s="57"/>
      <c r="D20" s="57"/>
      <c r="E20" s="57"/>
      <c r="F20" s="57"/>
      <c r="G20" s="57"/>
      <c r="H20" s="57"/>
    </row>
    <row r="21" spans="2:8" x14ac:dyDescent="0.3">
      <c r="B21" s="57"/>
      <c r="C21" s="57"/>
      <c r="D21" s="57"/>
      <c r="E21" s="57"/>
      <c r="F21" s="57"/>
      <c r="G21" s="57"/>
      <c r="H21" s="57"/>
    </row>
    <row r="22" spans="2:8" x14ac:dyDescent="0.3">
      <c r="B22" s="57" t="s">
        <v>395</v>
      </c>
      <c r="C22" s="57"/>
      <c r="D22" s="57"/>
      <c r="E22" s="57"/>
      <c r="F22" s="57"/>
      <c r="G22" s="57"/>
      <c r="H22" s="57"/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355"/>
  <sheetViews>
    <sheetView showGridLines="0" zoomScale="70" zoomScaleNormal="70" workbookViewId="0">
      <selection activeCell="S12" sqref="S12"/>
    </sheetView>
  </sheetViews>
  <sheetFormatPr defaultColWidth="8.88671875" defaultRowHeight="13.8" x14ac:dyDescent="0.25"/>
  <cols>
    <col min="1" max="16384" width="8.88671875" style="57"/>
  </cols>
  <sheetData>
    <row r="3" spans="2:4" x14ac:dyDescent="0.25">
      <c r="B3" s="57" t="s">
        <v>249</v>
      </c>
    </row>
    <row r="7" spans="2:4" ht="27.6" x14ac:dyDescent="0.25">
      <c r="B7" s="82" t="s">
        <v>250</v>
      </c>
      <c r="C7" s="82" t="s">
        <v>251</v>
      </c>
      <c r="D7" s="82" t="s">
        <v>242</v>
      </c>
    </row>
    <row r="8" spans="2:4" x14ac:dyDescent="0.25">
      <c r="B8" s="68">
        <v>59.577399999999997</v>
      </c>
      <c r="C8" s="83">
        <v>32509</v>
      </c>
      <c r="D8" s="61">
        <v>0.92531606200000005</v>
      </c>
    </row>
    <row r="9" spans="2:4" x14ac:dyDescent="0.25">
      <c r="B9" s="68">
        <v>59.577399999999997</v>
      </c>
      <c r="C9" s="83">
        <v>32540</v>
      </c>
      <c r="D9" s="61">
        <v>0.92531606200000005</v>
      </c>
    </row>
    <row r="10" spans="2:4" x14ac:dyDescent="0.25">
      <c r="B10" s="68">
        <v>59.577399999999997</v>
      </c>
      <c r="C10" s="83">
        <v>32568</v>
      </c>
      <c r="D10" s="61">
        <v>0.92531606200000005</v>
      </c>
    </row>
    <row r="11" spans="2:4" x14ac:dyDescent="0.25">
      <c r="B11" s="68">
        <v>59.577399999999997</v>
      </c>
      <c r="C11" s="83">
        <v>32599</v>
      </c>
      <c r="D11" s="61">
        <v>0.92531606200000005</v>
      </c>
    </row>
    <row r="12" spans="2:4" x14ac:dyDescent="0.25">
      <c r="B12" s="68">
        <v>59.577399999999997</v>
      </c>
      <c r="C12" s="83">
        <v>32629</v>
      </c>
      <c r="D12" s="61">
        <v>0.92531606200000005</v>
      </c>
    </row>
    <row r="13" spans="2:4" x14ac:dyDescent="0.25">
      <c r="B13" s="68">
        <v>59.577399999999997</v>
      </c>
      <c r="C13" s="83">
        <v>32660</v>
      </c>
      <c r="D13" s="61">
        <v>0.92531606200000005</v>
      </c>
    </row>
    <row r="14" spans="2:4" x14ac:dyDescent="0.25">
      <c r="B14" s="68">
        <v>59.577399999999997</v>
      </c>
      <c r="C14" s="83">
        <v>32690</v>
      </c>
      <c r="D14" s="61">
        <v>0.92531606200000005</v>
      </c>
    </row>
    <row r="15" spans="2:4" x14ac:dyDescent="0.25">
      <c r="B15" s="68">
        <v>59.577399999999997</v>
      </c>
      <c r="C15" s="83">
        <v>32721</v>
      </c>
      <c r="D15" s="61">
        <v>0.92531606200000005</v>
      </c>
    </row>
    <row r="16" spans="2:4" x14ac:dyDescent="0.25">
      <c r="B16" s="68">
        <v>59.577399999999997</v>
      </c>
      <c r="C16" s="83">
        <v>32752</v>
      </c>
      <c r="D16" s="61">
        <v>0.92531606200000005</v>
      </c>
    </row>
    <row r="17" spans="2:4" x14ac:dyDescent="0.25">
      <c r="B17" s="68">
        <v>59.577399999999997</v>
      </c>
      <c r="C17" s="83">
        <v>32782</v>
      </c>
      <c r="D17" s="61">
        <v>0.92531606200000005</v>
      </c>
    </row>
    <row r="18" spans="2:4" x14ac:dyDescent="0.25">
      <c r="B18" s="68">
        <v>59.577399999999997</v>
      </c>
      <c r="C18" s="83">
        <v>32813</v>
      </c>
      <c r="D18" s="61">
        <v>0.92531606200000005</v>
      </c>
    </row>
    <row r="19" spans="2:4" x14ac:dyDescent="0.25">
      <c r="B19" s="68">
        <v>59.577399999999997</v>
      </c>
      <c r="C19" s="83">
        <v>32843</v>
      </c>
      <c r="D19" s="61">
        <v>0.92531606200000005</v>
      </c>
    </row>
    <row r="20" spans="2:4" x14ac:dyDescent="0.25">
      <c r="B20" s="68">
        <v>58.448966667000001</v>
      </c>
      <c r="C20" s="83">
        <v>32874</v>
      </c>
      <c r="D20" s="61">
        <v>0.90778999599999999</v>
      </c>
    </row>
    <row r="21" spans="2:4" x14ac:dyDescent="0.25">
      <c r="B21" s="68">
        <v>58.448966667000001</v>
      </c>
      <c r="C21" s="83">
        <v>32905</v>
      </c>
      <c r="D21" s="61">
        <v>0.90778999599999999</v>
      </c>
    </row>
    <row r="22" spans="2:4" x14ac:dyDescent="0.25">
      <c r="B22" s="68">
        <v>58.448966667000001</v>
      </c>
      <c r="C22" s="83">
        <v>32933</v>
      </c>
      <c r="D22" s="61">
        <v>0.90778999599999999</v>
      </c>
    </row>
    <row r="23" spans="2:4" x14ac:dyDescent="0.25">
      <c r="B23" s="68">
        <v>58.448966667000001</v>
      </c>
      <c r="C23" s="83">
        <v>32964</v>
      </c>
      <c r="D23" s="61">
        <v>0.90778999599999999</v>
      </c>
    </row>
    <row r="24" spans="2:4" x14ac:dyDescent="0.25">
      <c r="B24" s="68">
        <v>58.448966667000001</v>
      </c>
      <c r="C24" s="83">
        <v>32994</v>
      </c>
      <c r="D24" s="61">
        <v>0.90778999599999999</v>
      </c>
    </row>
    <row r="25" spans="2:4" x14ac:dyDescent="0.25">
      <c r="B25" s="68">
        <v>58.448966667000001</v>
      </c>
      <c r="C25" s="83">
        <v>33025</v>
      </c>
      <c r="D25" s="61">
        <v>0.90778999599999999</v>
      </c>
    </row>
    <row r="26" spans="2:4" x14ac:dyDescent="0.25">
      <c r="B26" s="68">
        <v>58.448966667000001</v>
      </c>
      <c r="C26" s="83">
        <v>33055</v>
      </c>
      <c r="D26" s="61">
        <v>0.90778999599999999</v>
      </c>
    </row>
    <row r="27" spans="2:4" x14ac:dyDescent="0.25">
      <c r="B27" s="68">
        <v>58.448966667000001</v>
      </c>
      <c r="C27" s="83">
        <v>33086</v>
      </c>
      <c r="D27" s="61">
        <v>0.90778999599999999</v>
      </c>
    </row>
    <row r="28" spans="2:4" x14ac:dyDescent="0.25">
      <c r="B28" s="68">
        <v>58.448966667000001</v>
      </c>
      <c r="C28" s="83">
        <v>33117</v>
      </c>
      <c r="D28" s="61">
        <v>0.90778999599999999</v>
      </c>
    </row>
    <row r="29" spans="2:4" x14ac:dyDescent="0.25">
      <c r="B29" s="68">
        <v>58.448966667000001</v>
      </c>
      <c r="C29" s="83">
        <v>33147</v>
      </c>
      <c r="D29" s="61">
        <v>0.90778999599999999</v>
      </c>
    </row>
    <row r="30" spans="2:4" x14ac:dyDescent="0.25">
      <c r="B30" s="68">
        <v>58.448966667000001</v>
      </c>
      <c r="C30" s="83">
        <v>33178</v>
      </c>
      <c r="D30" s="61">
        <v>0.90778999599999999</v>
      </c>
    </row>
    <row r="31" spans="2:4" x14ac:dyDescent="0.25">
      <c r="B31" s="68">
        <v>58.448966667000001</v>
      </c>
      <c r="C31" s="83">
        <v>33208</v>
      </c>
      <c r="D31" s="61">
        <v>0.90778999599999999</v>
      </c>
    </row>
    <row r="32" spans="2:4" x14ac:dyDescent="0.25">
      <c r="B32" s="68">
        <v>59.150599999999997</v>
      </c>
      <c r="C32" s="83">
        <v>33239</v>
      </c>
      <c r="D32" s="61">
        <v>0.91868729199999999</v>
      </c>
    </row>
    <row r="33" spans="2:4" x14ac:dyDescent="0.25">
      <c r="B33" s="68">
        <v>59.150599999999997</v>
      </c>
      <c r="C33" s="83">
        <v>33270</v>
      </c>
      <c r="D33" s="61">
        <v>0.91868729199999999</v>
      </c>
    </row>
    <row r="34" spans="2:4" x14ac:dyDescent="0.25">
      <c r="B34" s="68">
        <v>59.150599999999997</v>
      </c>
      <c r="C34" s="83">
        <v>33298</v>
      </c>
      <c r="D34" s="61">
        <v>0.91868729199999999</v>
      </c>
    </row>
    <row r="35" spans="2:4" x14ac:dyDescent="0.25">
      <c r="B35" s="68">
        <v>59.150599999999997</v>
      </c>
      <c r="C35" s="83">
        <v>33329</v>
      </c>
      <c r="D35" s="61">
        <v>0.91868729199999999</v>
      </c>
    </row>
    <row r="36" spans="2:4" x14ac:dyDescent="0.25">
      <c r="B36" s="68">
        <v>59.150599999999997</v>
      </c>
      <c r="C36" s="83">
        <v>33359</v>
      </c>
      <c r="D36" s="61">
        <v>0.91868729199999999</v>
      </c>
    </row>
    <row r="37" spans="2:4" x14ac:dyDescent="0.25">
      <c r="B37" s="68">
        <v>59.150599999999997</v>
      </c>
      <c r="C37" s="83">
        <v>33390</v>
      </c>
      <c r="D37" s="61">
        <v>0.91868729199999999</v>
      </c>
    </row>
    <row r="38" spans="2:4" x14ac:dyDescent="0.25">
      <c r="B38" s="68">
        <v>59.150599999999997</v>
      </c>
      <c r="C38" s="83">
        <v>33420</v>
      </c>
      <c r="D38" s="61">
        <v>0.91868729199999999</v>
      </c>
    </row>
    <row r="39" spans="2:4" x14ac:dyDescent="0.25">
      <c r="B39" s="68">
        <v>59.150599999999997</v>
      </c>
      <c r="C39" s="83">
        <v>33451</v>
      </c>
      <c r="D39" s="61">
        <v>0.91868729199999999</v>
      </c>
    </row>
    <row r="40" spans="2:4" x14ac:dyDescent="0.25">
      <c r="B40" s="68">
        <v>59.150599999999997</v>
      </c>
      <c r="C40" s="83">
        <v>33482</v>
      </c>
      <c r="D40" s="61">
        <v>0.91868729199999999</v>
      </c>
    </row>
    <row r="41" spans="2:4" x14ac:dyDescent="0.25">
      <c r="B41" s="68">
        <v>59.150599999999997</v>
      </c>
      <c r="C41" s="83">
        <v>33512</v>
      </c>
      <c r="D41" s="61">
        <v>0.91868729199999999</v>
      </c>
    </row>
    <row r="42" spans="2:4" x14ac:dyDescent="0.25">
      <c r="B42" s="68">
        <v>59.150599999999997</v>
      </c>
      <c r="C42" s="83">
        <v>33543</v>
      </c>
      <c r="D42" s="61">
        <v>0.91868729199999999</v>
      </c>
    </row>
    <row r="43" spans="2:4" x14ac:dyDescent="0.25">
      <c r="B43" s="68">
        <v>59.150599999999997</v>
      </c>
      <c r="C43" s="83">
        <v>33573</v>
      </c>
      <c r="D43" s="61">
        <v>0.91868729199999999</v>
      </c>
    </row>
    <row r="44" spans="2:4" x14ac:dyDescent="0.25">
      <c r="B44" s="68">
        <v>58.995399999999997</v>
      </c>
      <c r="C44" s="83">
        <v>33604</v>
      </c>
      <c r="D44" s="61">
        <v>0.91627683000000004</v>
      </c>
    </row>
    <row r="45" spans="2:4" x14ac:dyDescent="0.25">
      <c r="B45" s="68">
        <v>58.995399999999997</v>
      </c>
      <c r="C45" s="83">
        <v>33635</v>
      </c>
      <c r="D45" s="61">
        <v>0.91627683000000004</v>
      </c>
    </row>
    <row r="46" spans="2:4" x14ac:dyDescent="0.25">
      <c r="B46" s="68">
        <v>58.995399999999997</v>
      </c>
      <c r="C46" s="83">
        <v>33664</v>
      </c>
      <c r="D46" s="61">
        <v>0.91627683000000004</v>
      </c>
    </row>
    <row r="47" spans="2:4" x14ac:dyDescent="0.25">
      <c r="B47" s="68">
        <v>58.995399999999997</v>
      </c>
      <c r="C47" s="83">
        <v>33695</v>
      </c>
      <c r="D47" s="61">
        <v>0.91627683000000004</v>
      </c>
    </row>
    <row r="48" spans="2:4" x14ac:dyDescent="0.25">
      <c r="B48" s="68">
        <v>58.995399999999997</v>
      </c>
      <c r="C48" s="83">
        <v>33725</v>
      </c>
      <c r="D48" s="61">
        <v>0.91627683000000004</v>
      </c>
    </row>
    <row r="49" spans="2:4" x14ac:dyDescent="0.25">
      <c r="B49" s="68">
        <v>58.995399999999997</v>
      </c>
      <c r="C49" s="83">
        <v>33756</v>
      </c>
      <c r="D49" s="61">
        <v>0.91627683000000004</v>
      </c>
    </row>
    <row r="50" spans="2:4" x14ac:dyDescent="0.25">
      <c r="B50" s="68">
        <v>58.995399999999997</v>
      </c>
      <c r="C50" s="83">
        <v>33786</v>
      </c>
      <c r="D50" s="61">
        <v>0.91627683000000004</v>
      </c>
    </row>
    <row r="51" spans="2:4" x14ac:dyDescent="0.25">
      <c r="B51" s="68">
        <v>58.995399999999997</v>
      </c>
      <c r="C51" s="83">
        <v>33817</v>
      </c>
      <c r="D51" s="61">
        <v>0.91627683000000004</v>
      </c>
    </row>
    <row r="52" spans="2:4" x14ac:dyDescent="0.25">
      <c r="B52" s="68">
        <v>58.995399999999997</v>
      </c>
      <c r="C52" s="83">
        <v>33848</v>
      </c>
      <c r="D52" s="61">
        <v>0.91627683000000004</v>
      </c>
    </row>
    <row r="53" spans="2:4" x14ac:dyDescent="0.25">
      <c r="B53" s="68">
        <v>58.995399999999997</v>
      </c>
      <c r="C53" s="83">
        <v>33878</v>
      </c>
      <c r="D53" s="61">
        <v>0.91627683000000004</v>
      </c>
    </row>
    <row r="54" spans="2:4" x14ac:dyDescent="0.25">
      <c r="B54" s="68">
        <v>58.995399999999997</v>
      </c>
      <c r="C54" s="83">
        <v>33909</v>
      </c>
      <c r="D54" s="61">
        <v>0.91627683000000004</v>
      </c>
    </row>
    <row r="55" spans="2:4" x14ac:dyDescent="0.25">
      <c r="B55" s="68">
        <v>58.995399999999997</v>
      </c>
      <c r="C55" s="83">
        <v>33939</v>
      </c>
      <c r="D55" s="61">
        <v>0.91627683000000004</v>
      </c>
    </row>
    <row r="56" spans="2:4" x14ac:dyDescent="0.25">
      <c r="B56" s="68">
        <v>58.597700000000003</v>
      </c>
      <c r="C56" s="83">
        <v>33970</v>
      </c>
      <c r="D56" s="61">
        <v>0.91010002199999995</v>
      </c>
    </row>
    <row r="57" spans="2:4" x14ac:dyDescent="0.25">
      <c r="B57" s="68">
        <v>58.597700000000003</v>
      </c>
      <c r="C57" s="83">
        <v>34001</v>
      </c>
      <c r="D57" s="61">
        <v>0.91010002199999995</v>
      </c>
    </row>
    <row r="58" spans="2:4" x14ac:dyDescent="0.25">
      <c r="B58" s="68">
        <v>58.597700000000003</v>
      </c>
      <c r="C58" s="83">
        <v>34029</v>
      </c>
      <c r="D58" s="61">
        <v>0.91010002199999995</v>
      </c>
    </row>
    <row r="59" spans="2:4" x14ac:dyDescent="0.25">
      <c r="B59" s="68">
        <v>58.597700000000003</v>
      </c>
      <c r="C59" s="83">
        <v>34060</v>
      </c>
      <c r="D59" s="61">
        <v>0.91010002199999995</v>
      </c>
    </row>
    <row r="60" spans="2:4" x14ac:dyDescent="0.25">
      <c r="B60" s="68">
        <v>58.597700000000003</v>
      </c>
      <c r="C60" s="83">
        <v>34090</v>
      </c>
      <c r="D60" s="61">
        <v>0.91010002199999995</v>
      </c>
    </row>
    <row r="61" spans="2:4" x14ac:dyDescent="0.25">
      <c r="B61" s="68">
        <v>58.597700000000003</v>
      </c>
      <c r="C61" s="83">
        <v>34121</v>
      </c>
      <c r="D61" s="61">
        <v>0.91010002199999995</v>
      </c>
    </row>
    <row r="62" spans="2:4" x14ac:dyDescent="0.25">
      <c r="B62" s="68">
        <v>58.597700000000003</v>
      </c>
      <c r="C62" s="83">
        <v>34151</v>
      </c>
      <c r="D62" s="61">
        <v>0.91010002199999995</v>
      </c>
    </row>
    <row r="63" spans="2:4" x14ac:dyDescent="0.25">
      <c r="B63" s="68">
        <v>58.597700000000003</v>
      </c>
      <c r="C63" s="83">
        <v>34182</v>
      </c>
      <c r="D63" s="61">
        <v>0.91010002199999995</v>
      </c>
    </row>
    <row r="64" spans="2:4" x14ac:dyDescent="0.25">
      <c r="B64" s="68">
        <v>58.597700000000003</v>
      </c>
      <c r="C64" s="83">
        <v>34213</v>
      </c>
      <c r="D64" s="61">
        <v>0.91010002199999995</v>
      </c>
    </row>
    <row r="65" spans="2:4" x14ac:dyDescent="0.25">
      <c r="B65" s="68">
        <v>58.597700000000003</v>
      </c>
      <c r="C65" s="83">
        <v>34243</v>
      </c>
      <c r="D65" s="61">
        <v>0.91010002199999995</v>
      </c>
    </row>
    <row r="66" spans="2:4" x14ac:dyDescent="0.25">
      <c r="B66" s="68">
        <v>58.597700000000003</v>
      </c>
      <c r="C66" s="83">
        <v>34274</v>
      </c>
      <c r="D66" s="61">
        <v>0.91010002199999995</v>
      </c>
    </row>
    <row r="67" spans="2:4" x14ac:dyDescent="0.25">
      <c r="B67" s="68">
        <v>58.597700000000003</v>
      </c>
      <c r="C67" s="83">
        <v>34304</v>
      </c>
      <c r="D67" s="61">
        <v>0.91010002199999995</v>
      </c>
    </row>
    <row r="68" spans="2:4" x14ac:dyDescent="0.25">
      <c r="B68" s="68">
        <v>57.986600000000003</v>
      </c>
      <c r="C68" s="83">
        <v>34335</v>
      </c>
      <c r="D68" s="61">
        <v>0.90060882799999997</v>
      </c>
    </row>
    <row r="69" spans="2:4" x14ac:dyDescent="0.25">
      <c r="B69" s="68">
        <v>57.986600000000003</v>
      </c>
      <c r="C69" s="83">
        <v>34366</v>
      </c>
      <c r="D69" s="61">
        <v>0.90060882799999997</v>
      </c>
    </row>
    <row r="70" spans="2:4" x14ac:dyDescent="0.25">
      <c r="B70" s="68">
        <v>57.986600000000003</v>
      </c>
      <c r="C70" s="83">
        <v>34394</v>
      </c>
      <c r="D70" s="61">
        <v>0.90060882799999997</v>
      </c>
    </row>
    <row r="71" spans="2:4" x14ac:dyDescent="0.25">
      <c r="B71" s="68">
        <v>57.986600000000003</v>
      </c>
      <c r="C71" s="83">
        <v>34425</v>
      </c>
      <c r="D71" s="61">
        <v>0.90060882799999997</v>
      </c>
    </row>
    <row r="72" spans="2:4" x14ac:dyDescent="0.25">
      <c r="B72" s="68">
        <v>57.986600000000003</v>
      </c>
      <c r="C72" s="83">
        <v>34455</v>
      </c>
      <c r="D72" s="61">
        <v>0.90060882799999997</v>
      </c>
    </row>
    <row r="73" spans="2:4" x14ac:dyDescent="0.25">
      <c r="B73" s="68">
        <v>57.986600000000003</v>
      </c>
      <c r="C73" s="83">
        <v>34486</v>
      </c>
      <c r="D73" s="61">
        <v>0.90060882799999997</v>
      </c>
    </row>
    <row r="74" spans="2:4" x14ac:dyDescent="0.25">
      <c r="B74" s="68">
        <v>57.986600000000003</v>
      </c>
      <c r="C74" s="83">
        <v>34516</v>
      </c>
      <c r="D74" s="61">
        <v>0.90060882799999997</v>
      </c>
    </row>
    <row r="75" spans="2:4" x14ac:dyDescent="0.25">
      <c r="B75" s="68">
        <v>57.986600000000003</v>
      </c>
      <c r="C75" s="83">
        <v>34547</v>
      </c>
      <c r="D75" s="61">
        <v>0.90060882799999997</v>
      </c>
    </row>
    <row r="76" spans="2:4" x14ac:dyDescent="0.25">
      <c r="B76" s="68">
        <v>57.986600000000003</v>
      </c>
      <c r="C76" s="83">
        <v>34578</v>
      </c>
      <c r="D76" s="61">
        <v>0.90060882799999997</v>
      </c>
    </row>
    <row r="77" spans="2:4" x14ac:dyDescent="0.25">
      <c r="B77" s="68">
        <v>57.986600000000003</v>
      </c>
      <c r="C77" s="83">
        <v>34608</v>
      </c>
      <c r="D77" s="61">
        <v>0.90060882799999997</v>
      </c>
    </row>
    <row r="78" spans="2:4" x14ac:dyDescent="0.25">
      <c r="B78" s="68">
        <v>57.986600000000003</v>
      </c>
      <c r="C78" s="83">
        <v>34639</v>
      </c>
      <c r="D78" s="61">
        <v>0.90060882799999997</v>
      </c>
    </row>
    <row r="79" spans="2:4" x14ac:dyDescent="0.25">
      <c r="B79" s="68">
        <v>57.986600000000003</v>
      </c>
      <c r="C79" s="83">
        <v>34669</v>
      </c>
      <c r="D79" s="61">
        <v>0.90060882799999997</v>
      </c>
    </row>
    <row r="80" spans="2:4" x14ac:dyDescent="0.25">
      <c r="B80" s="68">
        <v>55.387</v>
      </c>
      <c r="C80" s="83">
        <v>34700</v>
      </c>
      <c r="D80" s="61">
        <v>0.86023359099999996</v>
      </c>
    </row>
    <row r="81" spans="2:4" x14ac:dyDescent="0.25">
      <c r="B81" s="68">
        <v>55.387</v>
      </c>
      <c r="C81" s="83">
        <v>34731</v>
      </c>
      <c r="D81" s="61">
        <v>0.86023359099999996</v>
      </c>
    </row>
    <row r="82" spans="2:4" x14ac:dyDescent="0.25">
      <c r="B82" s="68">
        <v>55.387</v>
      </c>
      <c r="C82" s="83">
        <v>34759</v>
      </c>
      <c r="D82" s="61">
        <v>0.86023359099999996</v>
      </c>
    </row>
    <row r="83" spans="2:4" x14ac:dyDescent="0.25">
      <c r="B83" s="68">
        <v>55.387</v>
      </c>
      <c r="C83" s="83">
        <v>34790</v>
      </c>
      <c r="D83" s="61">
        <v>0.86023359099999996</v>
      </c>
    </row>
    <row r="84" spans="2:4" x14ac:dyDescent="0.25">
      <c r="B84" s="68">
        <v>55.387</v>
      </c>
      <c r="C84" s="83">
        <v>34820</v>
      </c>
      <c r="D84" s="61">
        <v>0.86023359099999996</v>
      </c>
    </row>
    <row r="85" spans="2:4" x14ac:dyDescent="0.25">
      <c r="B85" s="68">
        <v>55.387</v>
      </c>
      <c r="C85" s="83">
        <v>34851</v>
      </c>
      <c r="D85" s="61">
        <v>0.86023359099999996</v>
      </c>
    </row>
    <row r="86" spans="2:4" x14ac:dyDescent="0.25">
      <c r="B86" s="68">
        <v>55.387</v>
      </c>
      <c r="C86" s="83">
        <v>34881</v>
      </c>
      <c r="D86" s="61">
        <v>0.86023359099999996</v>
      </c>
    </row>
    <row r="87" spans="2:4" x14ac:dyDescent="0.25">
      <c r="B87" s="68">
        <v>55.387</v>
      </c>
      <c r="C87" s="83">
        <v>34912</v>
      </c>
      <c r="D87" s="61">
        <v>0.86023359099999996</v>
      </c>
    </row>
    <row r="88" spans="2:4" x14ac:dyDescent="0.25">
      <c r="B88" s="68">
        <v>55.387</v>
      </c>
      <c r="C88" s="83">
        <v>34943</v>
      </c>
      <c r="D88" s="61">
        <v>0.86023359099999996</v>
      </c>
    </row>
    <row r="89" spans="2:4" x14ac:dyDescent="0.25">
      <c r="B89" s="68">
        <v>55.387</v>
      </c>
      <c r="C89" s="83">
        <v>34973</v>
      </c>
      <c r="D89" s="61">
        <v>0.86023359099999996</v>
      </c>
    </row>
    <row r="90" spans="2:4" x14ac:dyDescent="0.25">
      <c r="B90" s="68">
        <v>55.387</v>
      </c>
      <c r="C90" s="83">
        <v>35004</v>
      </c>
      <c r="D90" s="61">
        <v>0.86023359099999996</v>
      </c>
    </row>
    <row r="91" spans="2:4" x14ac:dyDescent="0.25">
      <c r="B91" s="68">
        <v>55.387</v>
      </c>
      <c r="C91" s="83">
        <v>35034</v>
      </c>
      <c r="D91" s="61">
        <v>0.86023359099999996</v>
      </c>
    </row>
    <row r="92" spans="2:4" x14ac:dyDescent="0.25">
      <c r="B92" s="68">
        <v>56.702966666999998</v>
      </c>
      <c r="C92" s="83">
        <v>35065</v>
      </c>
      <c r="D92" s="61">
        <v>0.88067229899999999</v>
      </c>
    </row>
    <row r="93" spans="2:4" x14ac:dyDescent="0.25">
      <c r="B93" s="68">
        <v>56.702966666999998</v>
      </c>
      <c r="C93" s="83">
        <v>35096</v>
      </c>
      <c r="D93" s="61">
        <v>0.88067229899999999</v>
      </c>
    </row>
    <row r="94" spans="2:4" x14ac:dyDescent="0.25">
      <c r="B94" s="68">
        <v>56.702966666999998</v>
      </c>
      <c r="C94" s="83">
        <v>35125</v>
      </c>
      <c r="D94" s="61">
        <v>0.88067229899999999</v>
      </c>
    </row>
    <row r="95" spans="2:4" x14ac:dyDescent="0.25">
      <c r="B95" s="68">
        <v>56.702966666999998</v>
      </c>
      <c r="C95" s="83">
        <v>35156</v>
      </c>
      <c r="D95" s="61">
        <v>0.88067229899999999</v>
      </c>
    </row>
    <row r="96" spans="2:4" x14ac:dyDescent="0.25">
      <c r="B96" s="68">
        <v>56.702966666999998</v>
      </c>
      <c r="C96" s="83">
        <v>35186</v>
      </c>
      <c r="D96" s="61">
        <v>0.88067229899999999</v>
      </c>
    </row>
    <row r="97" spans="2:4" x14ac:dyDescent="0.25">
      <c r="B97" s="68">
        <v>56.702966666999998</v>
      </c>
      <c r="C97" s="83">
        <v>35217</v>
      </c>
      <c r="D97" s="61">
        <v>0.88067229899999999</v>
      </c>
    </row>
    <row r="98" spans="2:4" x14ac:dyDescent="0.25">
      <c r="B98" s="68">
        <v>56.702966666999998</v>
      </c>
      <c r="C98" s="83">
        <v>35247</v>
      </c>
      <c r="D98" s="61">
        <v>0.88067229899999999</v>
      </c>
    </row>
    <row r="99" spans="2:4" x14ac:dyDescent="0.25">
      <c r="B99" s="68">
        <v>56.702966666999998</v>
      </c>
      <c r="C99" s="83">
        <v>35278</v>
      </c>
      <c r="D99" s="61">
        <v>0.88067229899999999</v>
      </c>
    </row>
    <row r="100" spans="2:4" x14ac:dyDescent="0.25">
      <c r="B100" s="68">
        <v>56.702966666999998</v>
      </c>
      <c r="C100" s="83">
        <v>35309</v>
      </c>
      <c r="D100" s="61">
        <v>0.88067229899999999</v>
      </c>
    </row>
    <row r="101" spans="2:4" x14ac:dyDescent="0.25">
      <c r="B101" s="68">
        <v>56.702966666999998</v>
      </c>
      <c r="C101" s="83">
        <v>35339</v>
      </c>
      <c r="D101" s="61">
        <v>0.88067229899999999</v>
      </c>
    </row>
    <row r="102" spans="2:4" x14ac:dyDescent="0.25">
      <c r="B102" s="68">
        <v>56.702966666999998</v>
      </c>
      <c r="C102" s="83">
        <v>35370</v>
      </c>
      <c r="D102" s="61">
        <v>0.88067229899999999</v>
      </c>
    </row>
    <row r="103" spans="2:4" x14ac:dyDescent="0.25">
      <c r="B103" s="68">
        <v>56.702966666999998</v>
      </c>
      <c r="C103" s="83">
        <v>35400</v>
      </c>
      <c r="D103" s="61">
        <v>0.88067229899999999</v>
      </c>
    </row>
    <row r="104" spans="2:4" x14ac:dyDescent="0.25">
      <c r="B104" s="68">
        <v>54.717700000000001</v>
      </c>
      <c r="C104" s="83">
        <v>35431</v>
      </c>
      <c r="D104" s="61">
        <v>0.84983847400000001</v>
      </c>
    </row>
    <row r="105" spans="2:4" x14ac:dyDescent="0.25">
      <c r="B105" s="68">
        <v>54.717700000000001</v>
      </c>
      <c r="C105" s="83">
        <v>35462</v>
      </c>
      <c r="D105" s="61">
        <v>0.84983847400000001</v>
      </c>
    </row>
    <row r="106" spans="2:4" x14ac:dyDescent="0.25">
      <c r="B106" s="68">
        <v>54.717700000000001</v>
      </c>
      <c r="C106" s="83">
        <v>35490</v>
      </c>
      <c r="D106" s="61">
        <v>0.84983847400000001</v>
      </c>
    </row>
    <row r="107" spans="2:4" x14ac:dyDescent="0.25">
      <c r="B107" s="68">
        <v>54.717700000000001</v>
      </c>
      <c r="C107" s="83">
        <v>35521</v>
      </c>
      <c r="D107" s="61">
        <v>0.84983847400000001</v>
      </c>
    </row>
    <row r="108" spans="2:4" x14ac:dyDescent="0.25">
      <c r="B108" s="68">
        <v>54.717700000000001</v>
      </c>
      <c r="C108" s="83">
        <v>35551</v>
      </c>
      <c r="D108" s="61">
        <v>0.84983847400000001</v>
      </c>
    </row>
    <row r="109" spans="2:4" x14ac:dyDescent="0.25">
      <c r="B109" s="68">
        <v>54.717700000000001</v>
      </c>
      <c r="C109" s="83">
        <v>35582</v>
      </c>
      <c r="D109" s="61">
        <v>0.84983847400000001</v>
      </c>
    </row>
    <row r="110" spans="2:4" x14ac:dyDescent="0.25">
      <c r="B110" s="68">
        <v>54.717700000000001</v>
      </c>
      <c r="C110" s="83">
        <v>35612</v>
      </c>
      <c r="D110" s="61">
        <v>0.84983847400000001</v>
      </c>
    </row>
    <row r="111" spans="2:4" x14ac:dyDescent="0.25">
      <c r="B111" s="68">
        <v>54.717700000000001</v>
      </c>
      <c r="C111" s="83">
        <v>35643</v>
      </c>
      <c r="D111" s="61">
        <v>0.84983847400000001</v>
      </c>
    </row>
    <row r="112" spans="2:4" x14ac:dyDescent="0.25">
      <c r="B112" s="68">
        <v>54.717700000000001</v>
      </c>
      <c r="C112" s="83">
        <v>35674</v>
      </c>
      <c r="D112" s="61">
        <v>0.84983847400000001</v>
      </c>
    </row>
    <row r="113" spans="2:4" x14ac:dyDescent="0.25">
      <c r="B113" s="68">
        <v>54.717700000000001</v>
      </c>
      <c r="C113" s="83">
        <v>35704</v>
      </c>
      <c r="D113" s="61">
        <v>0.84983847400000001</v>
      </c>
    </row>
    <row r="114" spans="2:4" x14ac:dyDescent="0.25">
      <c r="B114" s="68">
        <v>54.717700000000001</v>
      </c>
      <c r="C114" s="83">
        <v>35735</v>
      </c>
      <c r="D114" s="61">
        <v>0.84983847400000001</v>
      </c>
    </row>
    <row r="115" spans="2:4" x14ac:dyDescent="0.25">
      <c r="B115" s="68">
        <v>54.717700000000001</v>
      </c>
      <c r="C115" s="83">
        <v>35765</v>
      </c>
      <c r="D115" s="61">
        <v>0.84983847400000001</v>
      </c>
    </row>
    <row r="116" spans="2:4" x14ac:dyDescent="0.25">
      <c r="B116" s="68">
        <v>52.651600000000002</v>
      </c>
      <c r="C116" s="83">
        <v>35796</v>
      </c>
      <c r="D116" s="61">
        <v>0.81774919999999995</v>
      </c>
    </row>
    <row r="117" spans="2:4" x14ac:dyDescent="0.25">
      <c r="B117" s="68">
        <v>52.651600000000002</v>
      </c>
      <c r="C117" s="83">
        <v>35827</v>
      </c>
      <c r="D117" s="61">
        <v>0.81774919999999995</v>
      </c>
    </row>
    <row r="118" spans="2:4" x14ac:dyDescent="0.25">
      <c r="B118" s="68">
        <v>52.651600000000002</v>
      </c>
      <c r="C118" s="83">
        <v>35855</v>
      </c>
      <c r="D118" s="61">
        <v>0.81774919999999995</v>
      </c>
    </row>
    <row r="119" spans="2:4" x14ac:dyDescent="0.25">
      <c r="B119" s="68">
        <v>52.651600000000002</v>
      </c>
      <c r="C119" s="83">
        <v>35886</v>
      </c>
      <c r="D119" s="61">
        <v>0.81774919999999995</v>
      </c>
    </row>
    <row r="120" spans="2:4" x14ac:dyDescent="0.25">
      <c r="B120" s="68">
        <v>52.651600000000002</v>
      </c>
      <c r="C120" s="83">
        <v>35916</v>
      </c>
      <c r="D120" s="61">
        <v>0.81774919999999995</v>
      </c>
    </row>
    <row r="121" spans="2:4" x14ac:dyDescent="0.25">
      <c r="B121" s="68">
        <v>52.651600000000002</v>
      </c>
      <c r="C121" s="83">
        <v>35947</v>
      </c>
      <c r="D121" s="61">
        <v>0.81774919999999995</v>
      </c>
    </row>
    <row r="122" spans="2:4" x14ac:dyDescent="0.25">
      <c r="B122" s="68">
        <v>52.651600000000002</v>
      </c>
      <c r="C122" s="83">
        <v>35977</v>
      </c>
      <c r="D122" s="61">
        <v>0.81774919999999995</v>
      </c>
    </row>
    <row r="123" spans="2:4" x14ac:dyDescent="0.25">
      <c r="B123" s="68">
        <v>52.651600000000002</v>
      </c>
      <c r="C123" s="83">
        <v>36008</v>
      </c>
      <c r="D123" s="61">
        <v>0.81774919999999995</v>
      </c>
    </row>
    <row r="124" spans="2:4" x14ac:dyDescent="0.25">
      <c r="B124" s="68">
        <v>52.651600000000002</v>
      </c>
      <c r="C124" s="83">
        <v>36039</v>
      </c>
      <c r="D124" s="61">
        <v>0.81774919999999995</v>
      </c>
    </row>
    <row r="125" spans="2:4" x14ac:dyDescent="0.25">
      <c r="B125" s="68">
        <v>52.651600000000002</v>
      </c>
      <c r="C125" s="83">
        <v>36069</v>
      </c>
      <c r="D125" s="61">
        <v>0.81774919999999995</v>
      </c>
    </row>
    <row r="126" spans="2:4" x14ac:dyDescent="0.25">
      <c r="B126" s="68">
        <v>52.651600000000002</v>
      </c>
      <c r="C126" s="83">
        <v>36100</v>
      </c>
      <c r="D126" s="61">
        <v>0.81774919999999995</v>
      </c>
    </row>
    <row r="127" spans="2:4" x14ac:dyDescent="0.25">
      <c r="B127" s="68">
        <v>52.651600000000002</v>
      </c>
      <c r="C127" s="83">
        <v>36130</v>
      </c>
      <c r="D127" s="61">
        <v>0.81774919999999995</v>
      </c>
    </row>
    <row r="128" spans="2:4" x14ac:dyDescent="0.25">
      <c r="B128" s="68">
        <v>57.36</v>
      </c>
      <c r="C128" s="83">
        <v>36161</v>
      </c>
      <c r="D128" s="61">
        <v>0.80483798200000001</v>
      </c>
    </row>
    <row r="129" spans="2:4" x14ac:dyDescent="0.25">
      <c r="B129" s="68">
        <v>51.48</v>
      </c>
      <c r="C129" s="83">
        <v>36192</v>
      </c>
      <c r="D129" s="61">
        <v>0.80483798200000001</v>
      </c>
    </row>
    <row r="130" spans="2:4" x14ac:dyDescent="0.25">
      <c r="B130" s="68">
        <v>56.76</v>
      </c>
      <c r="C130" s="83">
        <v>36220</v>
      </c>
      <c r="D130" s="61">
        <v>0.80483798200000001</v>
      </c>
    </row>
    <row r="131" spans="2:4" x14ac:dyDescent="0.25">
      <c r="B131" s="68">
        <v>50.975999999999999</v>
      </c>
      <c r="C131" s="83">
        <v>36251</v>
      </c>
      <c r="D131" s="61">
        <v>0.80483798200000001</v>
      </c>
    </row>
    <row r="132" spans="2:4" x14ac:dyDescent="0.25">
      <c r="B132" s="68">
        <v>58.704000000000001</v>
      </c>
      <c r="C132" s="83">
        <v>36281</v>
      </c>
      <c r="D132" s="61">
        <v>0.80483798200000001</v>
      </c>
    </row>
    <row r="133" spans="2:4" x14ac:dyDescent="0.25">
      <c r="B133" s="68">
        <v>54.6</v>
      </c>
      <c r="C133" s="83">
        <v>36312</v>
      </c>
      <c r="D133" s="61">
        <v>0.80483798200000001</v>
      </c>
    </row>
    <row r="134" spans="2:4" x14ac:dyDescent="0.25">
      <c r="B134" s="68">
        <v>54.48</v>
      </c>
      <c r="C134" s="83">
        <v>36342</v>
      </c>
      <c r="D134" s="61">
        <v>0.80483798200000001</v>
      </c>
    </row>
    <row r="135" spans="2:4" x14ac:dyDescent="0.25">
      <c r="B135" s="68">
        <v>53.4</v>
      </c>
      <c r="C135" s="83">
        <v>36373</v>
      </c>
      <c r="D135" s="61">
        <v>0.80483798200000001</v>
      </c>
    </row>
    <row r="136" spans="2:4" x14ac:dyDescent="0.25">
      <c r="B136" s="68">
        <v>47.53058</v>
      </c>
      <c r="C136" s="83">
        <v>36404</v>
      </c>
      <c r="D136" s="61">
        <v>0.80483798200000001</v>
      </c>
    </row>
    <row r="137" spans="2:4" x14ac:dyDescent="0.25">
      <c r="B137" s="68">
        <v>51.6</v>
      </c>
      <c r="C137" s="83">
        <v>36434</v>
      </c>
      <c r="D137" s="61">
        <v>0.80483798200000001</v>
      </c>
    </row>
    <row r="138" spans="2:4" x14ac:dyDescent="0.25">
      <c r="B138" s="68">
        <v>44.232999999999997</v>
      </c>
      <c r="C138" s="83">
        <v>36465</v>
      </c>
      <c r="D138" s="61">
        <v>0.80483798200000001</v>
      </c>
    </row>
    <row r="139" spans="2:4" x14ac:dyDescent="0.25">
      <c r="B139" s="68">
        <v>40.72</v>
      </c>
      <c r="C139" s="83">
        <v>36495</v>
      </c>
      <c r="D139" s="61">
        <v>0.80483798200000001</v>
      </c>
    </row>
    <row r="140" spans="2:4" x14ac:dyDescent="0.25">
      <c r="B140" s="68">
        <v>38.924500000000002</v>
      </c>
      <c r="C140" s="83">
        <v>36526</v>
      </c>
      <c r="D140" s="61">
        <v>0.69053797900000002</v>
      </c>
    </row>
    <row r="141" spans="2:4" x14ac:dyDescent="0.25">
      <c r="B141" s="68">
        <v>41.100999999999999</v>
      </c>
      <c r="C141" s="83">
        <v>36557</v>
      </c>
      <c r="D141" s="61">
        <v>0.69053797900000002</v>
      </c>
    </row>
    <row r="142" spans="2:4" x14ac:dyDescent="0.25">
      <c r="B142" s="68">
        <v>43.875999999999998</v>
      </c>
      <c r="C142" s="83">
        <v>36586</v>
      </c>
      <c r="D142" s="61">
        <v>0.69053797900000002</v>
      </c>
    </row>
    <row r="143" spans="2:4" x14ac:dyDescent="0.25">
      <c r="B143" s="68">
        <v>39.527299999999997</v>
      </c>
      <c r="C143" s="83">
        <v>36617</v>
      </c>
      <c r="D143" s="61">
        <v>0.69053797900000002</v>
      </c>
    </row>
    <row r="144" spans="2:4" x14ac:dyDescent="0.25">
      <c r="B144" s="68">
        <v>43.9375</v>
      </c>
      <c r="C144" s="83">
        <v>36647</v>
      </c>
      <c r="D144" s="61">
        <v>0.69053797900000002</v>
      </c>
    </row>
    <row r="145" spans="2:4" x14ac:dyDescent="0.25">
      <c r="B145" s="68">
        <v>37.381</v>
      </c>
      <c r="C145" s="83">
        <v>36678</v>
      </c>
      <c r="D145" s="61">
        <v>0.69053797900000002</v>
      </c>
    </row>
    <row r="146" spans="2:4" x14ac:dyDescent="0.25">
      <c r="B146" s="68">
        <v>44.791200000000003</v>
      </c>
      <c r="C146" s="83">
        <v>36708</v>
      </c>
      <c r="D146" s="61">
        <v>0.69053797900000002</v>
      </c>
    </row>
    <row r="147" spans="2:4" x14ac:dyDescent="0.25">
      <c r="B147" s="68">
        <v>46.732999999999997</v>
      </c>
      <c r="C147" s="83">
        <v>36739</v>
      </c>
      <c r="D147" s="61">
        <v>0.69053797900000002</v>
      </c>
    </row>
    <row r="148" spans="2:4" x14ac:dyDescent="0.25">
      <c r="B148" s="68">
        <v>46.970999999999997</v>
      </c>
      <c r="C148" s="83">
        <v>36770</v>
      </c>
      <c r="D148" s="61">
        <v>0.69053797900000002</v>
      </c>
    </row>
    <row r="149" spans="2:4" x14ac:dyDescent="0.25">
      <c r="B149" s="68">
        <v>49.353999999999999</v>
      </c>
      <c r="C149" s="83">
        <v>36800</v>
      </c>
      <c r="D149" s="61">
        <v>0.69053797900000002</v>
      </c>
    </row>
    <row r="150" spans="2:4" x14ac:dyDescent="0.25">
      <c r="B150" s="68">
        <v>49.615229999999997</v>
      </c>
      <c r="C150" s="83">
        <v>36831</v>
      </c>
      <c r="D150" s="61">
        <v>0.69053797900000002</v>
      </c>
    </row>
    <row r="151" spans="2:4" x14ac:dyDescent="0.25">
      <c r="B151" s="68">
        <v>51.320010000000003</v>
      </c>
      <c r="C151" s="83">
        <v>36861</v>
      </c>
      <c r="D151" s="61">
        <v>0.69053797900000002</v>
      </c>
    </row>
    <row r="152" spans="2:4" x14ac:dyDescent="0.25">
      <c r="B152" s="68">
        <v>49.847999999999999</v>
      </c>
      <c r="C152" s="83">
        <v>36892</v>
      </c>
      <c r="D152" s="61">
        <v>0.68576113900000002</v>
      </c>
    </row>
    <row r="153" spans="2:4" x14ac:dyDescent="0.25">
      <c r="B153" s="68">
        <v>40.732999999999997</v>
      </c>
      <c r="C153" s="83">
        <v>36923</v>
      </c>
      <c r="D153" s="61">
        <v>0.68576113900000002</v>
      </c>
    </row>
    <row r="154" spans="2:4" x14ac:dyDescent="0.25">
      <c r="B154" s="68">
        <v>41.758000000000003</v>
      </c>
      <c r="C154" s="83">
        <v>36951</v>
      </c>
      <c r="D154" s="61">
        <v>0.68576113900000002</v>
      </c>
    </row>
    <row r="155" spans="2:4" x14ac:dyDescent="0.25">
      <c r="B155" s="68">
        <v>41.238</v>
      </c>
      <c r="C155" s="83">
        <v>36982</v>
      </c>
      <c r="D155" s="61">
        <v>0.68576113900000002</v>
      </c>
    </row>
    <row r="156" spans="2:4" x14ac:dyDescent="0.25">
      <c r="B156" s="68">
        <v>44.02</v>
      </c>
      <c r="C156" s="83">
        <v>37012</v>
      </c>
      <c r="D156" s="61">
        <v>0.68576113900000002</v>
      </c>
    </row>
    <row r="157" spans="2:4" x14ac:dyDescent="0.25">
      <c r="B157" s="68">
        <v>42.012</v>
      </c>
      <c r="C157" s="83">
        <v>37043</v>
      </c>
      <c r="D157" s="61">
        <v>0.68576113900000002</v>
      </c>
    </row>
    <row r="158" spans="2:4" x14ac:dyDescent="0.25">
      <c r="B158" s="68">
        <v>50.820999999999998</v>
      </c>
      <c r="C158" s="83">
        <v>37073</v>
      </c>
      <c r="D158" s="61">
        <v>0.68576113900000002</v>
      </c>
    </row>
    <row r="159" spans="2:4" x14ac:dyDescent="0.25">
      <c r="B159" s="68">
        <v>50.512999999999998</v>
      </c>
      <c r="C159" s="83">
        <v>37104</v>
      </c>
      <c r="D159" s="61">
        <v>0.68576113900000002</v>
      </c>
    </row>
    <row r="160" spans="2:4" x14ac:dyDescent="0.25">
      <c r="B160" s="68">
        <v>48.094000000000001</v>
      </c>
      <c r="C160" s="83">
        <v>37135</v>
      </c>
      <c r="D160" s="61">
        <v>0.68576113900000002</v>
      </c>
    </row>
    <row r="161" spans="2:4" x14ac:dyDescent="0.25">
      <c r="B161" s="68">
        <v>22.015999999999998</v>
      </c>
      <c r="C161" s="83">
        <v>37165</v>
      </c>
      <c r="D161" s="61">
        <v>0.68576113900000002</v>
      </c>
    </row>
    <row r="162" spans="2:4" x14ac:dyDescent="0.25">
      <c r="B162" s="68">
        <v>48.499000000000002</v>
      </c>
      <c r="C162" s="83">
        <v>37196</v>
      </c>
      <c r="D162" s="61">
        <v>0.68576113900000002</v>
      </c>
    </row>
    <row r="163" spans="2:4" x14ac:dyDescent="0.25">
      <c r="B163" s="68">
        <v>50.289000000000001</v>
      </c>
      <c r="C163" s="83">
        <v>37226</v>
      </c>
      <c r="D163" s="61">
        <v>0.68576113900000002</v>
      </c>
    </row>
    <row r="164" spans="2:4" x14ac:dyDescent="0.25">
      <c r="B164" s="68">
        <v>50.722999999999999</v>
      </c>
      <c r="C164" s="83">
        <v>37257</v>
      </c>
      <c r="D164" s="61">
        <v>0.76291688700000004</v>
      </c>
    </row>
    <row r="165" spans="2:4" x14ac:dyDescent="0.25">
      <c r="B165" s="68">
        <v>44.197000000000003</v>
      </c>
      <c r="C165" s="83">
        <v>37288</v>
      </c>
      <c r="D165" s="61">
        <v>0.76291688700000004</v>
      </c>
    </row>
    <row r="166" spans="2:4" x14ac:dyDescent="0.25">
      <c r="B166" s="68">
        <v>50.73</v>
      </c>
      <c r="C166" s="83">
        <v>37316</v>
      </c>
      <c r="D166" s="61">
        <v>0.76291688700000004</v>
      </c>
    </row>
    <row r="167" spans="2:4" x14ac:dyDescent="0.25">
      <c r="B167" s="68">
        <v>48.360999999999997</v>
      </c>
      <c r="C167" s="83">
        <v>37347</v>
      </c>
      <c r="D167" s="61">
        <v>0.76291688700000004</v>
      </c>
    </row>
    <row r="168" spans="2:4" x14ac:dyDescent="0.25">
      <c r="B168" s="68">
        <v>49.918999999999997</v>
      </c>
      <c r="C168" s="83">
        <v>37377</v>
      </c>
      <c r="D168" s="61">
        <v>0.76291688700000004</v>
      </c>
    </row>
    <row r="169" spans="2:4" x14ac:dyDescent="0.25">
      <c r="B169" s="68">
        <v>49.131</v>
      </c>
      <c r="C169" s="83">
        <v>37408</v>
      </c>
      <c r="D169" s="61">
        <v>0.76291688700000004</v>
      </c>
    </row>
    <row r="170" spans="2:4" x14ac:dyDescent="0.25">
      <c r="B170" s="68">
        <v>50.256</v>
      </c>
      <c r="C170" s="83">
        <v>37438</v>
      </c>
      <c r="D170" s="61">
        <v>0.76291688700000004</v>
      </c>
    </row>
    <row r="171" spans="2:4" x14ac:dyDescent="0.25">
      <c r="B171" s="68">
        <v>50.262</v>
      </c>
      <c r="C171" s="83">
        <v>37469</v>
      </c>
      <c r="D171" s="61">
        <v>0.76291688700000004</v>
      </c>
    </row>
    <row r="172" spans="2:4" x14ac:dyDescent="0.25">
      <c r="B172" s="68">
        <v>48.753</v>
      </c>
      <c r="C172" s="83">
        <v>37500</v>
      </c>
      <c r="D172" s="61">
        <v>0.76291688700000004</v>
      </c>
    </row>
    <row r="173" spans="2:4" x14ac:dyDescent="0.25">
      <c r="B173" s="68">
        <v>50.399000000000001</v>
      </c>
      <c r="C173" s="83">
        <v>37530</v>
      </c>
      <c r="D173" s="61">
        <v>0.76291688700000004</v>
      </c>
    </row>
    <row r="174" spans="2:4" x14ac:dyDescent="0.25">
      <c r="B174" s="68">
        <v>46.606000000000002</v>
      </c>
      <c r="C174" s="83">
        <v>37561</v>
      </c>
      <c r="D174" s="61">
        <v>0.76291688700000004</v>
      </c>
    </row>
    <row r="175" spans="2:4" x14ac:dyDescent="0.25">
      <c r="B175" s="68">
        <v>50.116999999999997</v>
      </c>
      <c r="C175" s="83">
        <v>37591</v>
      </c>
      <c r="D175" s="61">
        <v>0.76291688700000004</v>
      </c>
    </row>
    <row r="176" spans="2:4" x14ac:dyDescent="0.25">
      <c r="B176" s="68">
        <v>49.872</v>
      </c>
      <c r="C176" s="83">
        <v>37622</v>
      </c>
      <c r="D176" s="61">
        <v>0.764066205</v>
      </c>
    </row>
    <row r="177" spans="2:4" x14ac:dyDescent="0.25">
      <c r="B177" s="68">
        <v>45.237000000000002</v>
      </c>
      <c r="C177" s="83">
        <v>37653</v>
      </c>
      <c r="D177" s="61">
        <v>0.764066205</v>
      </c>
    </row>
    <row r="178" spans="2:4" x14ac:dyDescent="0.25">
      <c r="B178" s="68">
        <v>49.26</v>
      </c>
      <c r="C178" s="83">
        <v>37681</v>
      </c>
      <c r="D178" s="61">
        <v>0.764066205</v>
      </c>
    </row>
    <row r="179" spans="2:4" x14ac:dyDescent="0.25">
      <c r="B179" s="68">
        <v>47.695</v>
      </c>
      <c r="C179" s="83">
        <v>37712</v>
      </c>
      <c r="D179" s="61">
        <v>0.764066205</v>
      </c>
    </row>
    <row r="180" spans="2:4" x14ac:dyDescent="0.25">
      <c r="B180" s="68">
        <v>45.984999999999999</v>
      </c>
      <c r="C180" s="83">
        <v>37742</v>
      </c>
      <c r="D180" s="61">
        <v>0.764066205</v>
      </c>
    </row>
    <row r="181" spans="2:4" x14ac:dyDescent="0.25">
      <c r="B181" s="68">
        <v>50.334000000000003</v>
      </c>
      <c r="C181" s="83">
        <v>37773</v>
      </c>
      <c r="D181" s="61">
        <v>0.764066205</v>
      </c>
    </row>
    <row r="182" spans="2:4" x14ac:dyDescent="0.25">
      <c r="B182" s="68">
        <v>49.892000000000003</v>
      </c>
      <c r="C182" s="83">
        <v>37803</v>
      </c>
      <c r="D182" s="61">
        <v>0.764066205</v>
      </c>
    </row>
    <row r="183" spans="2:4" x14ac:dyDescent="0.25">
      <c r="B183" s="68">
        <v>50.207999999999998</v>
      </c>
      <c r="C183" s="83">
        <v>37834</v>
      </c>
      <c r="D183" s="61">
        <v>0.764066205</v>
      </c>
    </row>
    <row r="184" spans="2:4" x14ac:dyDescent="0.25">
      <c r="B184" s="68">
        <v>48.795000000000002</v>
      </c>
      <c r="C184" s="83">
        <v>37865</v>
      </c>
      <c r="D184" s="61">
        <v>0.764066205</v>
      </c>
    </row>
    <row r="185" spans="2:4" x14ac:dyDescent="0.25">
      <c r="B185" s="68">
        <v>49.926000000000002</v>
      </c>
      <c r="C185" s="83">
        <v>37895</v>
      </c>
      <c r="D185" s="61">
        <v>0.764066205</v>
      </c>
    </row>
    <row r="186" spans="2:4" x14ac:dyDescent="0.25">
      <c r="B186" s="68">
        <v>49.997</v>
      </c>
      <c r="C186" s="83">
        <v>37926</v>
      </c>
      <c r="D186" s="61">
        <v>0.764066205</v>
      </c>
    </row>
    <row r="187" spans="2:4" x14ac:dyDescent="0.25">
      <c r="B187" s="68">
        <v>53.140999999999998</v>
      </c>
      <c r="C187" s="83">
        <v>37956</v>
      </c>
      <c r="D187" s="61">
        <v>0.764066205</v>
      </c>
    </row>
    <row r="188" spans="2:4" x14ac:dyDescent="0.25">
      <c r="B188" s="68">
        <v>52.655999999999999</v>
      </c>
      <c r="C188" s="83">
        <v>37987</v>
      </c>
      <c r="D188" s="61">
        <v>0.76955652900000004</v>
      </c>
    </row>
    <row r="189" spans="2:4" x14ac:dyDescent="0.25">
      <c r="B189" s="68">
        <v>50.523000000000003</v>
      </c>
      <c r="C189" s="83">
        <v>38018</v>
      </c>
      <c r="D189" s="61">
        <v>0.76955652900000004</v>
      </c>
    </row>
    <row r="190" spans="2:4" x14ac:dyDescent="0.25">
      <c r="B190" s="68">
        <v>52.359000000000002</v>
      </c>
      <c r="C190" s="83">
        <v>38047</v>
      </c>
      <c r="D190" s="61">
        <v>0.76955652900000004</v>
      </c>
    </row>
    <row r="191" spans="2:4" x14ac:dyDescent="0.25">
      <c r="B191" s="68">
        <v>50.829000000000001</v>
      </c>
      <c r="C191" s="83">
        <v>38078</v>
      </c>
      <c r="D191" s="61">
        <v>0.76955652900000004</v>
      </c>
    </row>
    <row r="192" spans="2:4" x14ac:dyDescent="0.25">
      <c r="B192" s="68">
        <v>49.209000000000003</v>
      </c>
      <c r="C192" s="83">
        <v>38108</v>
      </c>
      <c r="D192" s="61">
        <v>0.76955652900000004</v>
      </c>
    </row>
    <row r="193" spans="2:4" x14ac:dyDescent="0.25">
      <c r="B193" s="68">
        <v>49.631999999999998</v>
      </c>
      <c r="C193" s="83">
        <v>38139</v>
      </c>
      <c r="D193" s="61">
        <v>0.76955652900000004</v>
      </c>
    </row>
    <row r="194" spans="2:4" x14ac:dyDescent="0.25">
      <c r="B194" s="68">
        <v>49.222000000000001</v>
      </c>
      <c r="C194" s="83">
        <v>38169</v>
      </c>
      <c r="D194" s="61">
        <v>0.76955652900000004</v>
      </c>
    </row>
    <row r="195" spans="2:4" x14ac:dyDescent="0.25">
      <c r="B195" s="68">
        <v>50.51</v>
      </c>
      <c r="C195" s="83">
        <v>38200</v>
      </c>
      <c r="D195" s="61">
        <v>0.76955652900000004</v>
      </c>
    </row>
    <row r="196" spans="2:4" x14ac:dyDescent="0.25">
      <c r="B196" s="68">
        <v>43.963000000000001</v>
      </c>
      <c r="C196" s="83">
        <v>38231</v>
      </c>
      <c r="D196" s="61">
        <v>0.76955652900000004</v>
      </c>
    </row>
    <row r="197" spans="2:4" x14ac:dyDescent="0.25">
      <c r="B197" s="68">
        <v>50.063000000000002</v>
      </c>
      <c r="C197" s="83">
        <v>38261</v>
      </c>
      <c r="D197" s="61">
        <v>0.76955652900000004</v>
      </c>
    </row>
    <row r="198" spans="2:4" x14ac:dyDescent="0.25">
      <c r="B198" s="68">
        <v>46.941000000000003</v>
      </c>
      <c r="C198" s="83">
        <v>38292</v>
      </c>
      <c r="D198" s="61">
        <v>0.76955652900000004</v>
      </c>
    </row>
    <row r="199" spans="2:4" x14ac:dyDescent="0.25">
      <c r="B199" s="68">
        <v>48.677</v>
      </c>
      <c r="C199" s="83">
        <v>38322</v>
      </c>
      <c r="D199" s="61">
        <v>0.76955652900000004</v>
      </c>
    </row>
    <row r="200" spans="2:4" x14ac:dyDescent="0.25">
      <c r="B200" s="68">
        <v>49.558</v>
      </c>
      <c r="C200" s="83">
        <v>38353</v>
      </c>
      <c r="D200" s="61">
        <v>0.71842481300000005</v>
      </c>
    </row>
    <row r="201" spans="2:4" x14ac:dyDescent="0.25">
      <c r="B201" s="68">
        <v>43.988999999999997</v>
      </c>
      <c r="C201" s="83">
        <v>38384</v>
      </c>
      <c r="D201" s="61">
        <v>0.71842481300000005</v>
      </c>
    </row>
    <row r="202" spans="2:4" x14ac:dyDescent="0.25">
      <c r="B202" s="68">
        <v>25.853999999999999</v>
      </c>
      <c r="C202" s="83">
        <v>38412</v>
      </c>
      <c r="D202" s="61">
        <v>0.71842481300000005</v>
      </c>
    </row>
    <row r="203" spans="2:4" x14ac:dyDescent="0.25">
      <c r="B203" s="68">
        <v>49.161000000000001</v>
      </c>
      <c r="C203" s="83">
        <v>38443</v>
      </c>
      <c r="D203" s="61">
        <v>0.71842481300000005</v>
      </c>
    </row>
    <row r="204" spans="2:4" x14ac:dyDescent="0.25">
      <c r="B204" s="68">
        <v>49.319000000000003</v>
      </c>
      <c r="C204" s="83">
        <v>38473</v>
      </c>
      <c r="D204" s="61">
        <v>0.71842481300000005</v>
      </c>
    </row>
    <row r="205" spans="2:4" x14ac:dyDescent="0.25">
      <c r="B205" s="68">
        <v>48.118000000000002</v>
      </c>
      <c r="C205" s="83">
        <v>38504</v>
      </c>
      <c r="D205" s="61">
        <v>0.71842481300000005</v>
      </c>
    </row>
    <row r="206" spans="2:4" x14ac:dyDescent="0.25">
      <c r="B206" s="68">
        <v>49.241</v>
      </c>
      <c r="C206" s="83">
        <v>38534</v>
      </c>
      <c r="D206" s="61">
        <v>0.71842481300000005</v>
      </c>
    </row>
    <row r="207" spans="2:4" x14ac:dyDescent="0.25">
      <c r="B207" s="68">
        <v>49.09</v>
      </c>
      <c r="C207" s="83">
        <v>38565</v>
      </c>
      <c r="D207" s="61">
        <v>0.71842481300000005</v>
      </c>
    </row>
    <row r="208" spans="2:4" x14ac:dyDescent="0.25">
      <c r="B208" s="68">
        <v>47.212000000000003</v>
      </c>
      <c r="C208" s="83">
        <v>38596</v>
      </c>
      <c r="D208" s="61">
        <v>0.71842481300000005</v>
      </c>
    </row>
    <row r="209" spans="2:4" x14ac:dyDescent="0.25">
      <c r="B209" s="68">
        <v>47.521999999999998</v>
      </c>
      <c r="C209" s="83">
        <v>38626</v>
      </c>
      <c r="D209" s="61">
        <v>0.71842481300000005</v>
      </c>
    </row>
    <row r="210" spans="2:4" x14ac:dyDescent="0.25">
      <c r="B210" s="68">
        <v>46.604999999999997</v>
      </c>
      <c r="C210" s="83">
        <v>38657</v>
      </c>
      <c r="D210" s="61">
        <v>0.71842481300000005</v>
      </c>
    </row>
    <row r="211" spans="2:4" x14ac:dyDescent="0.25">
      <c r="B211" s="68">
        <v>49.408999999999999</v>
      </c>
      <c r="C211" s="83">
        <v>38687</v>
      </c>
      <c r="D211" s="61">
        <v>0.71842481300000005</v>
      </c>
    </row>
    <row r="212" spans="2:4" x14ac:dyDescent="0.25">
      <c r="B212" s="68">
        <v>48.162999999999997</v>
      </c>
      <c r="C212" s="83">
        <v>38718</v>
      </c>
      <c r="D212" s="61">
        <v>0.75239311900000005</v>
      </c>
    </row>
    <row r="213" spans="2:4" x14ac:dyDescent="0.25">
      <c r="B213" s="68">
        <v>43.087000000000003</v>
      </c>
      <c r="C213" s="83">
        <v>38749</v>
      </c>
      <c r="D213" s="61">
        <v>0.75239311900000005</v>
      </c>
    </row>
    <row r="214" spans="2:4" x14ac:dyDescent="0.25">
      <c r="B214" s="68">
        <v>48.026000000000003</v>
      </c>
      <c r="C214" s="83">
        <v>38777</v>
      </c>
      <c r="D214" s="61">
        <v>0.75239311900000005</v>
      </c>
    </row>
    <row r="215" spans="2:4" x14ac:dyDescent="0.25">
      <c r="B215" s="68">
        <v>46.725999999999999</v>
      </c>
      <c r="C215" s="83">
        <v>38808</v>
      </c>
      <c r="D215" s="61">
        <v>0.75239311900000005</v>
      </c>
    </row>
    <row r="216" spans="2:4" x14ac:dyDescent="0.25">
      <c r="B216" s="68">
        <v>44.844999999999999</v>
      </c>
      <c r="C216" s="83">
        <v>38838</v>
      </c>
      <c r="D216" s="61">
        <v>0.75239311900000005</v>
      </c>
    </row>
    <row r="217" spans="2:4" x14ac:dyDescent="0.25">
      <c r="B217" s="68">
        <v>51.741</v>
      </c>
      <c r="C217" s="83">
        <v>38869</v>
      </c>
      <c r="D217" s="61">
        <v>0.75239311900000005</v>
      </c>
    </row>
    <row r="218" spans="2:4" x14ac:dyDescent="0.25">
      <c r="B218" s="68">
        <v>50.01</v>
      </c>
      <c r="C218" s="83">
        <v>38899</v>
      </c>
      <c r="D218" s="61">
        <v>0.75239311900000005</v>
      </c>
    </row>
    <row r="219" spans="2:4" x14ac:dyDescent="0.25">
      <c r="B219" s="68">
        <v>50.268999999999998</v>
      </c>
      <c r="C219" s="83">
        <v>38930</v>
      </c>
      <c r="D219" s="61">
        <v>0.75239311900000005</v>
      </c>
    </row>
    <row r="220" spans="2:4" x14ac:dyDescent="0.25">
      <c r="B220" s="68">
        <v>48.402999999999999</v>
      </c>
      <c r="C220" s="83">
        <v>38961</v>
      </c>
      <c r="D220" s="61">
        <v>0.75239311900000005</v>
      </c>
    </row>
    <row r="221" spans="2:4" x14ac:dyDescent="0.25">
      <c r="B221" s="68">
        <v>51.155999999999999</v>
      </c>
      <c r="C221" s="83">
        <v>38991</v>
      </c>
      <c r="D221" s="61">
        <v>0.75239311900000005</v>
      </c>
    </row>
    <row r="222" spans="2:4" x14ac:dyDescent="0.25">
      <c r="B222" s="68">
        <v>48.84</v>
      </c>
      <c r="C222" s="83">
        <v>39022</v>
      </c>
      <c r="D222" s="61">
        <v>0.75239311900000005</v>
      </c>
    </row>
    <row r="223" spans="2:4" x14ac:dyDescent="0.25">
      <c r="B223" s="68">
        <v>50.057000000000002</v>
      </c>
      <c r="C223" s="83">
        <v>39052</v>
      </c>
      <c r="D223" s="61">
        <v>0.75239311900000005</v>
      </c>
    </row>
    <row r="224" spans="2:4" x14ac:dyDescent="0.25">
      <c r="B224" s="68">
        <v>48.857999999999997</v>
      </c>
      <c r="C224" s="83">
        <v>39083</v>
      </c>
      <c r="D224" s="61">
        <v>0.75313862200000004</v>
      </c>
    </row>
    <row r="225" spans="2:4" x14ac:dyDescent="0.25">
      <c r="B225" s="68">
        <v>44.06</v>
      </c>
      <c r="C225" s="83">
        <v>39114</v>
      </c>
      <c r="D225" s="61">
        <v>0.75313862200000004</v>
      </c>
    </row>
    <row r="226" spans="2:4" x14ac:dyDescent="0.25">
      <c r="B226" s="68">
        <v>50.228999999999999</v>
      </c>
      <c r="C226" s="83">
        <v>39142</v>
      </c>
      <c r="D226" s="61">
        <v>0.75313862200000004</v>
      </c>
    </row>
    <row r="227" spans="2:4" x14ac:dyDescent="0.25">
      <c r="B227" s="68">
        <v>49.204000000000001</v>
      </c>
      <c r="C227" s="83">
        <v>39173</v>
      </c>
      <c r="D227" s="61">
        <v>0.75313862200000004</v>
      </c>
    </row>
    <row r="228" spans="2:4" x14ac:dyDescent="0.25">
      <c r="B228" s="68">
        <v>44.91</v>
      </c>
      <c r="C228" s="83">
        <v>39203</v>
      </c>
      <c r="D228" s="61">
        <v>0.75313862200000004</v>
      </c>
    </row>
    <row r="229" spans="2:4" x14ac:dyDescent="0.25">
      <c r="B229" s="68">
        <v>48.465000000000003</v>
      </c>
      <c r="C229" s="83">
        <v>39234</v>
      </c>
      <c r="D229" s="61">
        <v>0.75313862200000004</v>
      </c>
    </row>
    <row r="230" spans="2:4" x14ac:dyDescent="0.25">
      <c r="B230" s="68">
        <v>49.68</v>
      </c>
      <c r="C230" s="83">
        <v>39264</v>
      </c>
      <c r="D230" s="61">
        <v>0.75313862200000004</v>
      </c>
    </row>
    <row r="231" spans="2:4" x14ac:dyDescent="0.25">
      <c r="B231" s="68">
        <v>50.26</v>
      </c>
      <c r="C231" s="83">
        <v>39295</v>
      </c>
      <c r="D231" s="61">
        <v>0.75313862200000004</v>
      </c>
    </row>
    <row r="232" spans="2:4" x14ac:dyDescent="0.25">
      <c r="B232" s="68">
        <v>48.845999999999997</v>
      </c>
      <c r="C232" s="83">
        <v>39326</v>
      </c>
      <c r="D232" s="61">
        <v>0.75313862200000004</v>
      </c>
    </row>
    <row r="233" spans="2:4" x14ac:dyDescent="0.25">
      <c r="B233" s="68">
        <v>49.625</v>
      </c>
      <c r="C233" s="83">
        <v>39356</v>
      </c>
      <c r="D233" s="61">
        <v>0.75313862200000004</v>
      </c>
    </row>
    <row r="234" spans="2:4" x14ac:dyDescent="0.25">
      <c r="B234" s="68">
        <v>48.063000000000002</v>
      </c>
      <c r="C234" s="83">
        <v>39387</v>
      </c>
      <c r="D234" s="61">
        <v>0.75313862200000004</v>
      </c>
    </row>
    <row r="235" spans="2:4" x14ac:dyDescent="0.25">
      <c r="B235" s="68">
        <v>49.698999999999998</v>
      </c>
      <c r="C235" s="83">
        <v>39417</v>
      </c>
      <c r="D235" s="61">
        <v>0.75313862200000004</v>
      </c>
    </row>
    <row r="236" spans="2:4" x14ac:dyDescent="0.25">
      <c r="B236" s="68">
        <v>50.055</v>
      </c>
      <c r="C236" s="83">
        <v>39448</v>
      </c>
      <c r="D236" s="61">
        <v>0.71849729200000001</v>
      </c>
    </row>
    <row r="237" spans="2:4" x14ac:dyDescent="0.25">
      <c r="B237" s="68">
        <v>46.353999999999999</v>
      </c>
      <c r="C237" s="83">
        <v>39479</v>
      </c>
      <c r="D237" s="61">
        <v>0.71849729200000001</v>
      </c>
    </row>
    <row r="238" spans="2:4" x14ac:dyDescent="0.25">
      <c r="B238" s="68">
        <v>49.551000000000002</v>
      </c>
      <c r="C238" s="83">
        <v>39508</v>
      </c>
      <c r="D238" s="61">
        <v>0.71849729200000001</v>
      </c>
    </row>
    <row r="239" spans="2:4" x14ac:dyDescent="0.25">
      <c r="B239" s="68">
        <v>44.081000000000003</v>
      </c>
      <c r="C239" s="83">
        <v>39539</v>
      </c>
      <c r="D239" s="61">
        <v>0.71849729200000001</v>
      </c>
    </row>
    <row r="240" spans="2:4" x14ac:dyDescent="0.25">
      <c r="B240" s="68">
        <v>49.069000000000003</v>
      </c>
      <c r="C240" s="83">
        <v>39569</v>
      </c>
      <c r="D240" s="61">
        <v>0.71849729200000001</v>
      </c>
    </row>
    <row r="241" spans="2:4" x14ac:dyDescent="0.25">
      <c r="B241" s="68">
        <v>47.484000000000002</v>
      </c>
      <c r="C241" s="83">
        <v>39600</v>
      </c>
      <c r="D241" s="61">
        <v>0.71849729200000001</v>
      </c>
    </row>
    <row r="242" spans="2:4" x14ac:dyDescent="0.25">
      <c r="B242" s="68">
        <v>45.841999999999999</v>
      </c>
      <c r="C242" s="83">
        <v>39630</v>
      </c>
      <c r="D242" s="61">
        <v>0.71849729200000001</v>
      </c>
    </row>
    <row r="243" spans="2:4" x14ac:dyDescent="0.25">
      <c r="B243" s="68">
        <v>45.655000000000001</v>
      </c>
      <c r="C243" s="83">
        <v>39661</v>
      </c>
      <c r="D243" s="61">
        <v>0.71849729200000001</v>
      </c>
    </row>
    <row r="244" spans="2:4" x14ac:dyDescent="0.25">
      <c r="B244" s="68">
        <v>44.284999999999997</v>
      </c>
      <c r="C244" s="83">
        <v>39692</v>
      </c>
      <c r="D244" s="61">
        <v>0.71849729200000001</v>
      </c>
    </row>
    <row r="245" spans="2:4" x14ac:dyDescent="0.25">
      <c r="B245" s="68">
        <v>45.06</v>
      </c>
      <c r="C245" s="83">
        <v>39722</v>
      </c>
      <c r="D245" s="61">
        <v>0.71849729200000001</v>
      </c>
    </row>
    <row r="246" spans="2:4" x14ac:dyDescent="0.25">
      <c r="B246" s="68">
        <v>42.070999999999998</v>
      </c>
      <c r="C246" s="83">
        <v>39753</v>
      </c>
      <c r="D246" s="61">
        <v>0.71849729200000001</v>
      </c>
    </row>
    <row r="247" spans="2:4" x14ac:dyDescent="0.25">
      <c r="B247" s="68">
        <v>45.627000000000002</v>
      </c>
      <c r="C247" s="83">
        <v>39783</v>
      </c>
      <c r="D247" s="61">
        <v>0.71849729200000001</v>
      </c>
    </row>
    <row r="248" spans="2:4" x14ac:dyDescent="0.25">
      <c r="B248" s="68">
        <v>45.093000000000004</v>
      </c>
      <c r="C248" s="83">
        <v>39814</v>
      </c>
      <c r="D248" s="61">
        <v>0.63851613699999998</v>
      </c>
    </row>
    <row r="249" spans="2:4" x14ac:dyDescent="0.25">
      <c r="B249" s="68">
        <v>40.555</v>
      </c>
      <c r="C249" s="83">
        <v>39845</v>
      </c>
      <c r="D249" s="61">
        <v>0.63851613699999998</v>
      </c>
    </row>
    <row r="250" spans="2:4" x14ac:dyDescent="0.25">
      <c r="B250" s="68">
        <v>41.945</v>
      </c>
      <c r="C250" s="83">
        <v>39873</v>
      </c>
      <c r="D250" s="61">
        <v>0.63851613699999998</v>
      </c>
    </row>
    <row r="251" spans="2:4" x14ac:dyDescent="0.25">
      <c r="B251" s="68">
        <v>42.988</v>
      </c>
      <c r="C251" s="83">
        <v>39904</v>
      </c>
      <c r="D251" s="61">
        <v>0.63851613699999998</v>
      </c>
    </row>
    <row r="252" spans="2:4" x14ac:dyDescent="0.25">
      <c r="B252" s="68">
        <v>45.009</v>
      </c>
      <c r="C252" s="83">
        <v>39934</v>
      </c>
      <c r="D252" s="61">
        <v>0.63851613699999998</v>
      </c>
    </row>
    <row r="253" spans="2:4" x14ac:dyDescent="0.25">
      <c r="B253" s="68">
        <v>45.279000000000003</v>
      </c>
      <c r="C253" s="83">
        <v>39965</v>
      </c>
      <c r="D253" s="61">
        <v>0.63851613699999998</v>
      </c>
    </row>
    <row r="254" spans="2:4" x14ac:dyDescent="0.25">
      <c r="B254" s="68">
        <v>46.537999999999997</v>
      </c>
      <c r="C254" s="83">
        <v>39995</v>
      </c>
      <c r="D254" s="61">
        <v>0.63851613699999998</v>
      </c>
    </row>
    <row r="255" spans="2:4" x14ac:dyDescent="0.25">
      <c r="B255" s="68">
        <v>46.966000000000001</v>
      </c>
      <c r="C255" s="83">
        <v>40026</v>
      </c>
      <c r="D255" s="61">
        <v>0.63851613699999998</v>
      </c>
    </row>
    <row r="256" spans="2:4" x14ac:dyDescent="0.25">
      <c r="B256" s="68">
        <v>43.155000000000001</v>
      </c>
      <c r="C256" s="83">
        <v>40057</v>
      </c>
      <c r="D256" s="61">
        <v>0.63851613699999998</v>
      </c>
    </row>
    <row r="257" spans="2:4" x14ac:dyDescent="0.25">
      <c r="B257" s="68">
        <v>18.902000000000001</v>
      </c>
      <c r="C257" s="83">
        <v>40087</v>
      </c>
      <c r="D257" s="61">
        <v>0.63851613699999998</v>
      </c>
    </row>
    <row r="258" spans="2:4" x14ac:dyDescent="0.25">
      <c r="B258" s="68">
        <v>29.577000000000002</v>
      </c>
      <c r="C258" s="83">
        <v>40118</v>
      </c>
      <c r="D258" s="61">
        <v>0.63851613699999998</v>
      </c>
    </row>
    <row r="259" spans="2:4" x14ac:dyDescent="0.25">
      <c r="B259" s="68">
        <v>47.331000000000003</v>
      </c>
      <c r="C259" s="83">
        <v>40148</v>
      </c>
      <c r="D259" s="61">
        <v>0.63851613699999998</v>
      </c>
    </row>
    <row r="260" spans="2:4" x14ac:dyDescent="0.25">
      <c r="B260" s="68">
        <v>46.610999999999997</v>
      </c>
      <c r="C260" s="83">
        <v>40179</v>
      </c>
      <c r="D260" s="61">
        <v>0.69731126799999998</v>
      </c>
    </row>
    <row r="261" spans="2:4" x14ac:dyDescent="0.25">
      <c r="B261" s="68">
        <v>42.180999999999997</v>
      </c>
      <c r="C261" s="83">
        <v>40210</v>
      </c>
      <c r="D261" s="61">
        <v>0.69731126799999998</v>
      </c>
    </row>
    <row r="262" spans="2:4" x14ac:dyDescent="0.25">
      <c r="B262" s="68">
        <v>46.914999999999999</v>
      </c>
      <c r="C262" s="83">
        <v>40238</v>
      </c>
      <c r="D262" s="61">
        <v>0.69731126799999998</v>
      </c>
    </row>
    <row r="263" spans="2:4" x14ac:dyDescent="0.25">
      <c r="B263" s="68">
        <v>45.744</v>
      </c>
      <c r="C263" s="83">
        <v>40269</v>
      </c>
      <c r="D263" s="61">
        <v>0.69731126799999998</v>
      </c>
    </row>
    <row r="264" spans="2:4" x14ac:dyDescent="0.25">
      <c r="B264" s="68">
        <v>43.746000000000002</v>
      </c>
      <c r="C264" s="83">
        <v>40299</v>
      </c>
      <c r="D264" s="61">
        <v>0.69731126799999998</v>
      </c>
    </row>
    <row r="265" spans="2:4" x14ac:dyDescent="0.25">
      <c r="B265" s="68">
        <v>44.337000000000003</v>
      </c>
      <c r="C265" s="83">
        <v>40330</v>
      </c>
      <c r="D265" s="61">
        <v>0.69731126799999998</v>
      </c>
    </row>
    <row r="266" spans="2:4" x14ac:dyDescent="0.25">
      <c r="B266" s="68">
        <v>44.984000000000002</v>
      </c>
      <c r="C266" s="83">
        <v>40360</v>
      </c>
      <c r="D266" s="61">
        <v>0.69731126799999998</v>
      </c>
    </row>
    <row r="267" spans="2:4" x14ac:dyDescent="0.25">
      <c r="B267" s="68">
        <v>45.298000000000002</v>
      </c>
      <c r="C267" s="83">
        <v>40391</v>
      </c>
      <c r="D267" s="61">
        <v>0.69731126799999998</v>
      </c>
    </row>
    <row r="268" spans="2:4" x14ac:dyDescent="0.25">
      <c r="B268" s="68">
        <v>43.720999999999997</v>
      </c>
      <c r="C268" s="83">
        <v>40422</v>
      </c>
      <c r="D268" s="61">
        <v>0.69731126799999998</v>
      </c>
    </row>
    <row r="269" spans="2:4" x14ac:dyDescent="0.25">
      <c r="B269" s="68">
        <v>45.298000000000002</v>
      </c>
      <c r="C269" s="83">
        <v>40452</v>
      </c>
      <c r="D269" s="61">
        <v>0.69731126799999998</v>
      </c>
    </row>
    <row r="270" spans="2:4" x14ac:dyDescent="0.25">
      <c r="B270" s="68">
        <v>44.189</v>
      </c>
      <c r="C270" s="83">
        <v>40483</v>
      </c>
      <c r="D270" s="61">
        <v>0.69731126799999998</v>
      </c>
    </row>
    <row r="271" spans="2:4" x14ac:dyDescent="0.25">
      <c r="B271" s="68">
        <v>45.741</v>
      </c>
      <c r="C271" s="83">
        <v>40513</v>
      </c>
      <c r="D271" s="61">
        <v>0.69731126799999998</v>
      </c>
    </row>
    <row r="272" spans="2:4" x14ac:dyDescent="0.25">
      <c r="B272" s="68">
        <v>46.058</v>
      </c>
      <c r="C272" s="83">
        <v>40544</v>
      </c>
      <c r="D272" s="61">
        <v>0.675955694</v>
      </c>
    </row>
    <row r="273" spans="2:4" x14ac:dyDescent="0.25">
      <c r="B273" s="68">
        <v>41.768000000000001</v>
      </c>
      <c r="C273" s="83">
        <v>40575</v>
      </c>
      <c r="D273" s="61">
        <v>0.675955694</v>
      </c>
    </row>
    <row r="274" spans="2:4" x14ac:dyDescent="0.25">
      <c r="B274" s="68">
        <v>46.2</v>
      </c>
      <c r="C274" s="83">
        <v>40603</v>
      </c>
      <c r="D274" s="61">
        <v>0.675955694</v>
      </c>
    </row>
    <row r="275" spans="2:4" x14ac:dyDescent="0.25">
      <c r="B275" s="68">
        <v>44.34</v>
      </c>
      <c r="C275" s="83">
        <v>40634</v>
      </c>
      <c r="D275" s="61">
        <v>0.675955694</v>
      </c>
    </row>
    <row r="276" spans="2:4" x14ac:dyDescent="0.25">
      <c r="B276" s="68">
        <v>44.725000000000001</v>
      </c>
      <c r="C276" s="83">
        <v>40664</v>
      </c>
      <c r="D276" s="61">
        <v>0.675955694</v>
      </c>
    </row>
    <row r="277" spans="2:4" x14ac:dyDescent="0.25">
      <c r="B277" s="68">
        <v>28.972000000000001</v>
      </c>
      <c r="C277" s="83">
        <v>40695</v>
      </c>
      <c r="D277" s="61">
        <v>0.675955694</v>
      </c>
    </row>
    <row r="278" spans="2:4" x14ac:dyDescent="0.25">
      <c r="B278" s="68">
        <v>44.853999999999999</v>
      </c>
      <c r="C278" s="83">
        <v>40725</v>
      </c>
      <c r="D278" s="61">
        <v>0.675955694</v>
      </c>
    </row>
    <row r="279" spans="2:4" x14ac:dyDescent="0.25">
      <c r="B279" s="68">
        <v>45.116</v>
      </c>
      <c r="C279" s="83">
        <v>40756</v>
      </c>
      <c r="D279" s="61">
        <v>0.675955694</v>
      </c>
    </row>
    <row r="280" spans="2:4" x14ac:dyDescent="0.25">
      <c r="B280" s="68">
        <v>43.523000000000003</v>
      </c>
      <c r="C280" s="83">
        <v>40787</v>
      </c>
      <c r="D280" s="61">
        <v>0.675955694</v>
      </c>
    </row>
    <row r="281" spans="2:4" x14ac:dyDescent="0.25">
      <c r="B281" s="68">
        <v>45.386000000000003</v>
      </c>
      <c r="C281" s="83">
        <v>40817</v>
      </c>
      <c r="D281" s="61">
        <v>0.675955694</v>
      </c>
    </row>
    <row r="282" spans="2:4" x14ac:dyDescent="0.25">
      <c r="B282" s="68">
        <v>44.725000000000001</v>
      </c>
      <c r="C282" s="83">
        <v>40848</v>
      </c>
      <c r="D282" s="61">
        <v>0.675955694</v>
      </c>
    </row>
    <row r="283" spans="2:4" x14ac:dyDescent="0.25">
      <c r="B283" s="68">
        <v>46.597999999999999</v>
      </c>
      <c r="C283" s="83">
        <v>40878</v>
      </c>
      <c r="D283" s="61">
        <v>0.675955694</v>
      </c>
    </row>
    <row r="284" spans="2:4" x14ac:dyDescent="0.25">
      <c r="B284" s="68">
        <v>47.667999999999999</v>
      </c>
      <c r="C284" s="83">
        <v>40909</v>
      </c>
      <c r="D284" s="61">
        <v>0.69429560300000004</v>
      </c>
    </row>
    <row r="285" spans="2:4" x14ac:dyDescent="0.25">
      <c r="B285" s="68">
        <v>45.305999999999997</v>
      </c>
      <c r="C285" s="83">
        <v>40940</v>
      </c>
      <c r="D285" s="61">
        <v>0.69429560300000004</v>
      </c>
    </row>
    <row r="286" spans="2:4" x14ac:dyDescent="0.25">
      <c r="B286" s="68">
        <v>48.27</v>
      </c>
      <c r="C286" s="83">
        <v>40969</v>
      </c>
      <c r="D286" s="61">
        <v>0.69429560300000004</v>
      </c>
    </row>
    <row r="287" spans="2:4" x14ac:dyDescent="0.25">
      <c r="B287" s="68">
        <v>44.301000000000002</v>
      </c>
      <c r="C287" s="83">
        <v>41000</v>
      </c>
      <c r="D287" s="61">
        <v>0.69429560300000004</v>
      </c>
    </row>
    <row r="288" spans="2:4" x14ac:dyDescent="0.25">
      <c r="B288" s="68">
        <v>40.780999999999999</v>
      </c>
      <c r="C288" s="83">
        <v>41030</v>
      </c>
      <c r="D288" s="61">
        <v>0.69429560300000004</v>
      </c>
    </row>
    <row r="289" spans="2:4" x14ac:dyDescent="0.25">
      <c r="B289" s="68">
        <v>44.064</v>
      </c>
      <c r="C289" s="83">
        <v>41061</v>
      </c>
      <c r="D289" s="61">
        <v>0.69429560300000004</v>
      </c>
    </row>
    <row r="290" spans="2:4" x14ac:dyDescent="0.25">
      <c r="B290" s="68">
        <v>44.631</v>
      </c>
      <c r="C290" s="83">
        <v>41091</v>
      </c>
      <c r="D290" s="61">
        <v>0.69429560300000004</v>
      </c>
    </row>
    <row r="291" spans="2:4" x14ac:dyDescent="0.25">
      <c r="B291" s="68">
        <v>44.209000000000003</v>
      </c>
      <c r="C291" s="83">
        <v>41122</v>
      </c>
      <c r="D291" s="61">
        <v>0.69429560300000004</v>
      </c>
    </row>
    <row r="292" spans="2:4" x14ac:dyDescent="0.25">
      <c r="B292" s="68">
        <v>43.119</v>
      </c>
      <c r="C292" s="83">
        <v>41153</v>
      </c>
      <c r="D292" s="61">
        <v>0.69429560300000004</v>
      </c>
    </row>
    <row r="293" spans="2:4" x14ac:dyDescent="0.25">
      <c r="B293" s="68">
        <v>44.71</v>
      </c>
      <c r="C293" s="83">
        <v>41183</v>
      </c>
      <c r="D293" s="61">
        <v>0.69429560300000004</v>
      </c>
    </row>
    <row r="294" spans="2:4" x14ac:dyDescent="0.25">
      <c r="B294" s="68">
        <v>43.646999999999998</v>
      </c>
      <c r="C294" s="83">
        <v>41214</v>
      </c>
      <c r="D294" s="61">
        <v>0.69429560300000004</v>
      </c>
    </row>
    <row r="295" spans="2:4" x14ac:dyDescent="0.25">
      <c r="B295" s="68">
        <v>45.728999999999999</v>
      </c>
      <c r="C295" s="83">
        <v>41244</v>
      </c>
      <c r="D295" s="61">
        <v>0.69429560300000004</v>
      </c>
    </row>
    <row r="296" spans="2:4" x14ac:dyDescent="0.25">
      <c r="B296" s="68">
        <v>45.081000000000003</v>
      </c>
      <c r="C296" s="83">
        <v>41275</v>
      </c>
      <c r="D296" s="61">
        <v>0.60947126200000001</v>
      </c>
    </row>
    <row r="297" spans="2:4" x14ac:dyDescent="0.25">
      <c r="B297" s="68">
        <v>41.273000000000003</v>
      </c>
      <c r="C297" s="83">
        <v>41306</v>
      </c>
      <c r="D297" s="61">
        <v>0.60947126200000001</v>
      </c>
    </row>
    <row r="298" spans="2:4" x14ac:dyDescent="0.25">
      <c r="B298" s="68">
        <v>44.594000000000001</v>
      </c>
      <c r="C298" s="83">
        <v>41334</v>
      </c>
      <c r="D298" s="61">
        <v>0.60947126200000001</v>
      </c>
    </row>
    <row r="299" spans="2:4" x14ac:dyDescent="0.25">
      <c r="B299" s="68">
        <v>42.942</v>
      </c>
      <c r="C299" s="83">
        <v>41365</v>
      </c>
      <c r="D299" s="61">
        <v>0.60947126200000001</v>
      </c>
    </row>
    <row r="300" spans="2:4" x14ac:dyDescent="0.25">
      <c r="B300" s="68">
        <v>29.702000000000002</v>
      </c>
      <c r="C300" s="83">
        <v>41395</v>
      </c>
      <c r="D300" s="61">
        <v>0.60947126200000001</v>
      </c>
    </row>
    <row r="301" spans="2:4" x14ac:dyDescent="0.25">
      <c r="B301" s="68">
        <v>11.071</v>
      </c>
      <c r="C301" s="83">
        <v>41426</v>
      </c>
      <c r="D301" s="61">
        <v>0.60947126200000001</v>
      </c>
    </row>
    <row r="302" spans="2:4" x14ac:dyDescent="0.25">
      <c r="B302" s="68">
        <v>42.768999999999998</v>
      </c>
      <c r="C302" s="83">
        <v>41456</v>
      </c>
      <c r="D302" s="61">
        <v>0.60947126200000001</v>
      </c>
    </row>
    <row r="303" spans="2:4" x14ac:dyDescent="0.25">
      <c r="B303" s="68">
        <v>42.344000000000001</v>
      </c>
      <c r="C303" s="83">
        <v>41487</v>
      </c>
      <c r="D303" s="61">
        <v>0.60947126200000001</v>
      </c>
    </row>
    <row r="304" spans="2:4" x14ac:dyDescent="0.25">
      <c r="B304" s="68">
        <v>41.683999999999997</v>
      </c>
      <c r="C304" s="83">
        <v>41518</v>
      </c>
      <c r="D304" s="61">
        <v>0.60947126200000001</v>
      </c>
    </row>
    <row r="305" spans="2:4" x14ac:dyDescent="0.25">
      <c r="B305" s="68">
        <v>43.125</v>
      </c>
      <c r="C305" s="83">
        <v>41548</v>
      </c>
      <c r="D305" s="61">
        <v>0.60947126200000001</v>
      </c>
    </row>
    <row r="306" spans="2:4" x14ac:dyDescent="0.25">
      <c r="B306" s="68">
        <v>41.645000000000003</v>
      </c>
      <c r="C306" s="83">
        <v>41579</v>
      </c>
      <c r="D306" s="61">
        <v>0.60947126200000001</v>
      </c>
    </row>
    <row r="307" spans="2:4" x14ac:dyDescent="0.25">
      <c r="B307" s="68">
        <v>44.667000000000002</v>
      </c>
      <c r="C307" s="83">
        <v>41609</v>
      </c>
      <c r="D307" s="61">
        <v>0.60947126200000001</v>
      </c>
    </row>
    <row r="308" spans="2:4" x14ac:dyDescent="0.25">
      <c r="B308" s="68">
        <v>44.058999999999997</v>
      </c>
      <c r="C308" s="83">
        <v>41640</v>
      </c>
      <c r="D308" s="61">
        <v>0.63426443600000004</v>
      </c>
    </row>
    <row r="309" spans="2:4" x14ac:dyDescent="0.25">
      <c r="B309" s="68">
        <v>40.363</v>
      </c>
      <c r="C309" s="83">
        <v>41671</v>
      </c>
      <c r="D309" s="61">
        <v>0.63426443600000004</v>
      </c>
    </row>
    <row r="310" spans="2:4" x14ac:dyDescent="0.25">
      <c r="B310" s="68">
        <v>43.945</v>
      </c>
      <c r="C310" s="83">
        <v>41699</v>
      </c>
      <c r="D310" s="61">
        <v>0.63426443600000004</v>
      </c>
    </row>
    <row r="311" spans="2:4" x14ac:dyDescent="0.25">
      <c r="B311" s="68">
        <v>40.825000000000003</v>
      </c>
      <c r="C311" s="83">
        <v>41730</v>
      </c>
      <c r="D311" s="61">
        <v>0.63426443600000004</v>
      </c>
    </row>
    <row r="312" spans="2:4" x14ac:dyDescent="0.25">
      <c r="B312" s="68">
        <v>36.491</v>
      </c>
      <c r="C312" s="83">
        <v>41760</v>
      </c>
      <c r="D312" s="61">
        <v>0.63426443600000004</v>
      </c>
    </row>
    <row r="313" spans="2:4" x14ac:dyDescent="0.25">
      <c r="B313" s="68">
        <v>40.159999999999997</v>
      </c>
      <c r="C313" s="83">
        <v>41791</v>
      </c>
      <c r="D313" s="61">
        <v>0.63426443600000004</v>
      </c>
    </row>
    <row r="314" spans="2:4" x14ac:dyDescent="0.25">
      <c r="B314" s="68">
        <v>40.365000000000002</v>
      </c>
      <c r="C314" s="83">
        <v>41821</v>
      </c>
      <c r="D314" s="61">
        <v>0.63426443600000004</v>
      </c>
    </row>
    <row r="315" spans="2:4" x14ac:dyDescent="0.25">
      <c r="B315" s="68">
        <v>39.734999999999999</v>
      </c>
      <c r="C315" s="83">
        <v>41852</v>
      </c>
      <c r="D315" s="61">
        <v>0.63426443600000004</v>
      </c>
    </row>
    <row r="316" spans="2:4" x14ac:dyDescent="0.25">
      <c r="B316" s="68">
        <v>39.011000000000003</v>
      </c>
      <c r="C316" s="83">
        <v>41883</v>
      </c>
      <c r="D316" s="61">
        <v>0.63426443600000004</v>
      </c>
    </row>
    <row r="317" spans="2:4" x14ac:dyDescent="0.25">
      <c r="B317" s="68">
        <v>42.033000000000001</v>
      </c>
      <c r="C317" s="83">
        <v>41913</v>
      </c>
      <c r="D317" s="61">
        <v>0.63426443600000004</v>
      </c>
    </row>
    <row r="318" spans="2:4" x14ac:dyDescent="0.25">
      <c r="B318" s="68">
        <v>41.345999999999997</v>
      </c>
      <c r="C318" s="83">
        <v>41944</v>
      </c>
      <c r="D318" s="61">
        <v>0.63426443600000004</v>
      </c>
    </row>
    <row r="319" spans="2:4" x14ac:dyDescent="0.25">
      <c r="B319" s="68">
        <v>41.72</v>
      </c>
      <c r="C319" s="83">
        <v>41974</v>
      </c>
      <c r="D319" s="61">
        <v>0.63426443600000004</v>
      </c>
    </row>
    <row r="320" spans="2:4" x14ac:dyDescent="0.25">
      <c r="B320" s="68">
        <v>41.664999999999999</v>
      </c>
      <c r="C320" s="83">
        <v>42005</v>
      </c>
      <c r="D320" s="61">
        <v>0.60829347</v>
      </c>
    </row>
    <row r="321" spans="2:4" x14ac:dyDescent="0.25">
      <c r="B321" s="68">
        <v>37.06</v>
      </c>
      <c r="C321" s="83">
        <v>42036</v>
      </c>
      <c r="D321" s="61">
        <v>0.60829347</v>
      </c>
    </row>
    <row r="322" spans="2:4" x14ac:dyDescent="0.25">
      <c r="B322" s="68">
        <v>40.884999999999998</v>
      </c>
      <c r="C322" s="83">
        <v>42064</v>
      </c>
      <c r="D322" s="61">
        <v>0.60829347</v>
      </c>
    </row>
    <row r="323" spans="2:4" x14ac:dyDescent="0.25">
      <c r="B323" s="68">
        <v>38.406999999999996</v>
      </c>
      <c r="C323" s="83">
        <v>42095</v>
      </c>
      <c r="D323" s="61">
        <v>0.60829347</v>
      </c>
    </row>
    <row r="324" spans="2:4" x14ac:dyDescent="0.25">
      <c r="B324" s="68">
        <v>35.668999999999997</v>
      </c>
      <c r="C324" s="83">
        <v>42125</v>
      </c>
      <c r="D324" s="61">
        <v>0.60829347</v>
      </c>
    </row>
    <row r="325" spans="2:4" x14ac:dyDescent="0.25">
      <c r="B325" s="68">
        <v>38.433999999999997</v>
      </c>
      <c r="C325" s="83">
        <v>42156</v>
      </c>
      <c r="D325" s="61">
        <v>0.60829347</v>
      </c>
    </row>
    <row r="326" spans="2:4" x14ac:dyDescent="0.25">
      <c r="B326" s="68">
        <v>39.046999999999997</v>
      </c>
      <c r="C326" s="83">
        <v>42186</v>
      </c>
      <c r="D326" s="61">
        <v>0.60829347</v>
      </c>
    </row>
    <row r="327" spans="2:4" x14ac:dyDescent="0.25">
      <c r="B327" s="68">
        <v>39.264000000000003</v>
      </c>
      <c r="C327" s="83">
        <v>42217</v>
      </c>
      <c r="D327" s="61">
        <v>0.60829347</v>
      </c>
    </row>
    <row r="328" spans="2:4" x14ac:dyDescent="0.25">
      <c r="B328" s="68">
        <v>28.016999999999999</v>
      </c>
      <c r="C328" s="83">
        <v>42248</v>
      </c>
      <c r="D328" s="61">
        <v>0.60829347</v>
      </c>
    </row>
    <row r="329" spans="2:4" x14ac:dyDescent="0.25">
      <c r="B329" s="68">
        <v>43.716000000000001</v>
      </c>
      <c r="C329" s="83">
        <v>42278</v>
      </c>
      <c r="D329" s="61">
        <v>0.60829347</v>
      </c>
    </row>
    <row r="330" spans="2:4" x14ac:dyDescent="0.25">
      <c r="B330" s="68">
        <v>42.262999999999998</v>
      </c>
      <c r="C330" s="83">
        <v>42309</v>
      </c>
      <c r="D330" s="61">
        <v>0.60829347</v>
      </c>
    </row>
    <row r="331" spans="2:4" x14ac:dyDescent="0.25">
      <c r="B331" s="68">
        <v>45.56</v>
      </c>
      <c r="C331" s="83">
        <v>42339</v>
      </c>
      <c r="D331" s="61">
        <v>0.60829347</v>
      </c>
    </row>
    <row r="332" spans="2:4" x14ac:dyDescent="0.25">
      <c r="B332" s="68">
        <v>48.508000000000003</v>
      </c>
      <c r="C332" s="83">
        <v>42370</v>
      </c>
      <c r="D332" s="61">
        <v>0.72175239999999996</v>
      </c>
    </row>
    <row r="333" spans="2:4" x14ac:dyDescent="0.25">
      <c r="B333" s="68">
        <v>45.478999999999999</v>
      </c>
      <c r="C333" s="83">
        <v>42401</v>
      </c>
      <c r="D333" s="61">
        <v>0.72175239999999996</v>
      </c>
    </row>
    <row r="334" spans="2:4" x14ac:dyDescent="0.25">
      <c r="B334" s="68">
        <v>48.676000000000002</v>
      </c>
      <c r="C334" s="83">
        <v>42430</v>
      </c>
      <c r="D334" s="61">
        <v>0.72175239999999996</v>
      </c>
    </row>
    <row r="335" spans="2:4" x14ac:dyDescent="0.25">
      <c r="B335" s="68">
        <v>48.593000000000004</v>
      </c>
      <c r="C335" s="83">
        <v>42461</v>
      </c>
      <c r="D335" s="61">
        <v>0.72175239999999996</v>
      </c>
    </row>
    <row r="336" spans="2:4" x14ac:dyDescent="0.25">
      <c r="B336" s="68">
        <v>44.408000000000001</v>
      </c>
      <c r="C336" s="83">
        <v>42491</v>
      </c>
      <c r="D336" s="61">
        <v>0.72175239999999996</v>
      </c>
    </row>
    <row r="337" spans="2:4" x14ac:dyDescent="0.25">
      <c r="B337" s="68">
        <v>46.225000000000001</v>
      </c>
      <c r="C337" s="83">
        <v>42522</v>
      </c>
      <c r="D337" s="61">
        <v>0.72175239999999996</v>
      </c>
    </row>
    <row r="338" spans="2:4" x14ac:dyDescent="0.25">
      <c r="B338" s="68">
        <v>45.314</v>
      </c>
      <c r="C338" s="83">
        <v>42552</v>
      </c>
      <c r="D338" s="61">
        <v>0.72175239999999996</v>
      </c>
    </row>
    <row r="339" spans="2:4" x14ac:dyDescent="0.25">
      <c r="B339" s="68">
        <v>44.329000000000001</v>
      </c>
      <c r="C339" s="83">
        <v>42583</v>
      </c>
      <c r="D339" s="61">
        <v>0.72175239999999996</v>
      </c>
    </row>
    <row r="340" spans="2:4" x14ac:dyDescent="0.25">
      <c r="B340" s="68">
        <v>42.835999999999999</v>
      </c>
      <c r="C340" s="83">
        <v>42614</v>
      </c>
      <c r="D340" s="61">
        <v>0.72175239999999996</v>
      </c>
    </row>
    <row r="341" spans="2:4" x14ac:dyDescent="0.25">
      <c r="B341" s="68">
        <v>48.064999999999998</v>
      </c>
      <c r="C341" s="83">
        <v>42644</v>
      </c>
      <c r="D341" s="61">
        <v>0.72175239999999996</v>
      </c>
    </row>
    <row r="342" spans="2:4" x14ac:dyDescent="0.25">
      <c r="B342" s="68">
        <v>48.228000000000002</v>
      </c>
      <c r="C342" s="83">
        <v>42675</v>
      </c>
      <c r="D342" s="61">
        <v>0.72175239999999996</v>
      </c>
    </row>
    <row r="343" spans="2:4" x14ac:dyDescent="0.25">
      <c r="B343" s="68">
        <v>46.988</v>
      </c>
      <c r="C343" s="83">
        <v>42705</v>
      </c>
      <c r="D343" s="61">
        <v>0.72175239999999996</v>
      </c>
    </row>
    <row r="344" spans="2:4" x14ac:dyDescent="0.25">
      <c r="B344" s="68">
        <v>42.685000000000002</v>
      </c>
      <c r="C344" s="83">
        <v>42736</v>
      </c>
      <c r="D344" s="61">
        <v>0.64855972799999995</v>
      </c>
    </row>
    <row r="345" spans="2:4" x14ac:dyDescent="0.25">
      <c r="B345" s="68">
        <v>39.167999999999999</v>
      </c>
      <c r="C345" s="83">
        <v>42767</v>
      </c>
      <c r="D345" s="61">
        <v>0.64855972799999995</v>
      </c>
    </row>
    <row r="346" spans="2:4" x14ac:dyDescent="0.25">
      <c r="B346" s="68">
        <v>43.387999999999998</v>
      </c>
      <c r="C346" s="83">
        <v>42795</v>
      </c>
      <c r="D346" s="61">
        <v>0.64855972799999995</v>
      </c>
    </row>
    <row r="347" spans="2:4" x14ac:dyDescent="0.25">
      <c r="B347" s="68">
        <v>40.018000000000001</v>
      </c>
      <c r="C347" s="83">
        <v>42826</v>
      </c>
      <c r="D347" s="61">
        <v>0.64855972799999995</v>
      </c>
    </row>
    <row r="348" spans="2:4" x14ac:dyDescent="0.25">
      <c r="B348" s="68">
        <v>44.691000000000003</v>
      </c>
      <c r="C348" s="83">
        <v>42856</v>
      </c>
      <c r="D348" s="61">
        <v>0.64855972799999995</v>
      </c>
    </row>
    <row r="349" spans="2:4" x14ac:dyDescent="0.25">
      <c r="B349" s="68">
        <v>42.384</v>
      </c>
      <c r="C349" s="83">
        <v>42887</v>
      </c>
      <c r="D349" s="61">
        <v>0.64855972799999995</v>
      </c>
    </row>
    <row r="350" spans="2:4" x14ac:dyDescent="0.25">
      <c r="B350" s="68">
        <v>42.238999999999997</v>
      </c>
      <c r="C350" s="83">
        <v>42917</v>
      </c>
      <c r="D350" s="61">
        <v>0.64855972799999995</v>
      </c>
    </row>
    <row r="351" spans="2:4" x14ac:dyDescent="0.25">
      <c r="B351" s="68">
        <v>41.305</v>
      </c>
      <c r="C351" s="83">
        <v>42948</v>
      </c>
      <c r="D351" s="61">
        <v>0.64855972799999995</v>
      </c>
    </row>
    <row r="355" spans="2:2" x14ac:dyDescent="0.25">
      <c r="B355" s="57" t="s">
        <v>582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22"/>
  <sheetViews>
    <sheetView showGridLines="0" zoomScale="70" zoomScaleNormal="70" workbookViewId="0">
      <selection activeCell="S22" sqref="S22"/>
    </sheetView>
  </sheetViews>
  <sheetFormatPr defaultRowHeight="14.4" x14ac:dyDescent="0.3"/>
  <cols>
    <col min="3" max="3" width="11.44140625" customWidth="1"/>
    <col min="4" max="4" width="10.88671875" customWidth="1"/>
  </cols>
  <sheetData>
    <row r="3" spans="2:5" x14ac:dyDescent="0.3">
      <c r="B3" s="57" t="s">
        <v>254</v>
      </c>
      <c r="C3" s="57"/>
      <c r="D3" s="57"/>
      <c r="E3" s="57"/>
    </row>
    <row r="4" spans="2:5" x14ac:dyDescent="0.3">
      <c r="B4" s="57"/>
      <c r="C4" s="57"/>
      <c r="D4" s="57"/>
      <c r="E4" s="57"/>
    </row>
    <row r="5" spans="2:5" ht="27.6" x14ac:dyDescent="0.3">
      <c r="B5" s="82" t="s">
        <v>2</v>
      </c>
      <c r="C5" s="82" t="s">
        <v>252</v>
      </c>
      <c r="D5" s="82" t="s">
        <v>253</v>
      </c>
      <c r="E5" s="57"/>
    </row>
    <row r="6" spans="2:5" x14ac:dyDescent="0.3">
      <c r="B6" s="57">
        <v>2020</v>
      </c>
      <c r="C6" s="67">
        <v>6.2618061000000003E-2</v>
      </c>
      <c r="D6" s="67">
        <v>6.2618061000000003E-2</v>
      </c>
      <c r="E6" s="57"/>
    </row>
    <row r="7" spans="2:5" x14ac:dyDescent="0.3">
      <c r="B7" s="57">
        <v>2019</v>
      </c>
      <c r="C7" s="67">
        <v>0.25275807500000003</v>
      </c>
      <c r="D7" s="67">
        <v>4.7071786999999997E-2</v>
      </c>
      <c r="E7" s="57"/>
    </row>
    <row r="8" spans="2:5" x14ac:dyDescent="0.3">
      <c r="B8" s="57">
        <v>2018</v>
      </c>
      <c r="C8" s="67">
        <v>8.5614290999999995E-2</v>
      </c>
      <c r="D8" s="67">
        <v>3.2635689000000002E-2</v>
      </c>
      <c r="E8" s="57"/>
    </row>
    <row r="9" spans="2:5" x14ac:dyDescent="0.3">
      <c r="B9" s="57">
        <v>2017</v>
      </c>
      <c r="C9" s="67">
        <v>0.136609587</v>
      </c>
      <c r="D9" s="67">
        <v>2.4489176000000001E-2</v>
      </c>
      <c r="E9" s="57"/>
    </row>
    <row r="10" spans="2:5" x14ac:dyDescent="0.3">
      <c r="B10" s="57">
        <v>2016</v>
      </c>
      <c r="C10" s="67">
        <v>0.113064339</v>
      </c>
      <c r="D10" s="67">
        <v>4.2580002999999998E-2</v>
      </c>
      <c r="E10" s="57"/>
    </row>
    <row r="11" spans="2:5" x14ac:dyDescent="0.3">
      <c r="B11" s="57">
        <v>2015</v>
      </c>
      <c r="C11" s="67">
        <v>0.12986138999999999</v>
      </c>
      <c r="D11" s="67">
        <v>4.4673288999999998E-2</v>
      </c>
      <c r="E11" s="57"/>
    </row>
    <row r="12" spans="2:5" x14ac:dyDescent="0.3">
      <c r="B12" s="57">
        <v>2014</v>
      </c>
      <c r="C12" s="67">
        <v>0.246555948</v>
      </c>
      <c r="D12" s="67">
        <v>4.4294047000000003E-2</v>
      </c>
      <c r="E12" s="57"/>
    </row>
    <row r="13" spans="2:5" x14ac:dyDescent="0.3">
      <c r="B13" s="57">
        <v>2013</v>
      </c>
      <c r="C13" s="67">
        <v>8.1765726999999996E-2</v>
      </c>
      <c r="D13" s="67">
        <v>3.6087672000000001E-2</v>
      </c>
      <c r="E13" s="57"/>
    </row>
    <row r="14" spans="2:5" x14ac:dyDescent="0.3">
      <c r="B14" s="57">
        <v>2012</v>
      </c>
      <c r="C14" s="67">
        <v>0.122615743</v>
      </c>
      <c r="D14" s="67">
        <v>4.9147378999999998E-2</v>
      </c>
      <c r="E14" s="57"/>
    </row>
    <row r="15" spans="2:5" x14ac:dyDescent="0.3">
      <c r="B15" s="57">
        <v>2010</v>
      </c>
      <c r="C15" s="67">
        <v>7.5543145000000006E-2</v>
      </c>
      <c r="D15" s="67">
        <v>3.5112602999999999E-2</v>
      </c>
      <c r="E15" s="57"/>
    </row>
    <row r="16" spans="2:5" x14ac:dyDescent="0.3">
      <c r="B16" s="57">
        <v>2009</v>
      </c>
      <c r="C16" s="67">
        <v>7.1497662000000003E-2</v>
      </c>
      <c r="D16" s="67">
        <v>7.1497662000000003E-2</v>
      </c>
      <c r="E16" s="57"/>
    </row>
    <row r="17" spans="2:5" x14ac:dyDescent="0.3">
      <c r="B17" s="57">
        <v>2008</v>
      </c>
      <c r="C17" s="67">
        <v>3.4443409000000001E-2</v>
      </c>
      <c r="D17" s="67">
        <v>3.4443409000000001E-2</v>
      </c>
      <c r="E17" s="57"/>
    </row>
    <row r="18" spans="2:5" x14ac:dyDescent="0.3">
      <c r="B18" s="57">
        <v>2007</v>
      </c>
      <c r="C18" s="67">
        <v>4.6763240999999997E-2</v>
      </c>
      <c r="D18" s="67">
        <v>4.6763240999999997E-2</v>
      </c>
      <c r="E18" s="57"/>
    </row>
    <row r="19" spans="2:5" x14ac:dyDescent="0.3">
      <c r="B19" s="57"/>
      <c r="C19" s="57"/>
      <c r="D19" s="57"/>
      <c r="E19" s="57"/>
    </row>
    <row r="20" spans="2:5" x14ac:dyDescent="0.3">
      <c r="B20" s="57"/>
      <c r="C20" s="57"/>
      <c r="D20" s="57"/>
      <c r="E20" s="57"/>
    </row>
    <row r="21" spans="2:5" x14ac:dyDescent="0.3">
      <c r="B21" s="57"/>
      <c r="C21" s="57"/>
      <c r="D21" s="57"/>
      <c r="E21" s="57"/>
    </row>
    <row r="22" spans="2:5" x14ac:dyDescent="0.3">
      <c r="B22" t="s">
        <v>395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D53"/>
  <sheetViews>
    <sheetView showGridLines="0" topLeftCell="A10" zoomScale="55" zoomScaleNormal="55" workbookViewId="0">
      <selection activeCell="D27" sqref="D27"/>
    </sheetView>
  </sheetViews>
  <sheetFormatPr defaultColWidth="8.88671875" defaultRowHeight="13.8" x14ac:dyDescent="0.25"/>
  <cols>
    <col min="1" max="1" width="8.88671875" style="57"/>
    <col min="2" max="2" width="20.88671875" style="57" customWidth="1"/>
    <col min="3" max="3" width="12.6640625" style="57" customWidth="1"/>
    <col min="4" max="4" width="12.88671875" style="57" customWidth="1"/>
    <col min="5" max="16384" width="8.88671875" style="57"/>
  </cols>
  <sheetData>
    <row r="3" spans="2:4" x14ac:dyDescent="0.25">
      <c r="B3" s="57" t="s">
        <v>58</v>
      </c>
    </row>
    <row r="6" spans="2:4" x14ac:dyDescent="0.25">
      <c r="B6" s="57" t="s">
        <v>48</v>
      </c>
      <c r="C6" s="57" t="s">
        <v>4</v>
      </c>
      <c r="D6" s="57" t="s">
        <v>49</v>
      </c>
    </row>
    <row r="7" spans="2:4" ht="27.6" x14ac:dyDescent="0.25">
      <c r="B7" s="59" t="s">
        <v>36</v>
      </c>
      <c r="C7" s="59" t="s">
        <v>37</v>
      </c>
      <c r="D7" s="67">
        <v>9.8756735999999998E-2</v>
      </c>
    </row>
    <row r="8" spans="2:4" ht="27.6" x14ac:dyDescent="0.25">
      <c r="B8" s="59" t="s">
        <v>36</v>
      </c>
      <c r="C8" s="59" t="s">
        <v>38</v>
      </c>
      <c r="D8" s="67">
        <v>0.132279274</v>
      </c>
    </row>
    <row r="9" spans="2:4" ht="27.6" x14ac:dyDescent="0.25">
      <c r="B9" s="59" t="s">
        <v>36</v>
      </c>
      <c r="C9" s="59" t="s">
        <v>9</v>
      </c>
      <c r="D9" s="67">
        <v>9.7237916999999993E-2</v>
      </c>
    </row>
    <row r="10" spans="2:4" ht="27.6" x14ac:dyDescent="0.25">
      <c r="B10" s="59" t="s">
        <v>36</v>
      </c>
      <c r="C10" s="59" t="s">
        <v>8</v>
      </c>
      <c r="D10" s="67">
        <v>9.9957192E-2</v>
      </c>
    </row>
    <row r="11" spans="2:4" ht="27.6" x14ac:dyDescent="0.25">
      <c r="B11" s="59" t="s">
        <v>36</v>
      </c>
      <c r="C11" s="59" t="s">
        <v>1</v>
      </c>
      <c r="D11" s="67">
        <v>6.9306480000000004E-2</v>
      </c>
    </row>
    <row r="12" spans="2:4" ht="27.6" x14ac:dyDescent="0.25">
      <c r="B12" s="59" t="s">
        <v>39</v>
      </c>
      <c r="C12" s="59" t="s">
        <v>37</v>
      </c>
      <c r="D12" s="67">
        <v>6.2941401999999994E-2</v>
      </c>
    </row>
    <row r="13" spans="2:4" ht="27.6" x14ac:dyDescent="0.25">
      <c r="B13" s="59" t="s">
        <v>39</v>
      </c>
      <c r="C13" s="59" t="s">
        <v>38</v>
      </c>
      <c r="D13" s="67">
        <v>0.131735035</v>
      </c>
    </row>
    <row r="14" spans="2:4" x14ac:dyDescent="0.25">
      <c r="B14" s="59" t="s">
        <v>39</v>
      </c>
      <c r="C14" s="59" t="s">
        <v>9</v>
      </c>
      <c r="D14" s="67">
        <v>4.7476762999999998E-2</v>
      </c>
    </row>
    <row r="15" spans="2:4" x14ac:dyDescent="0.25">
      <c r="B15" s="59" t="s">
        <v>39</v>
      </c>
      <c r="C15" s="59" t="s">
        <v>8</v>
      </c>
      <c r="D15" s="67">
        <v>2.4489176000000001E-2</v>
      </c>
    </row>
    <row r="16" spans="2:4" x14ac:dyDescent="0.25">
      <c r="B16" s="59" t="s">
        <v>39</v>
      </c>
      <c r="C16" s="59" t="s">
        <v>1</v>
      </c>
      <c r="D16" s="67">
        <v>6.3961114999999999E-2</v>
      </c>
    </row>
    <row r="17" spans="2:4" ht="27.6" x14ac:dyDescent="0.25">
      <c r="B17" s="59" t="s">
        <v>40</v>
      </c>
      <c r="C17" s="59" t="s">
        <v>37</v>
      </c>
      <c r="D17" s="67">
        <v>7.6610902999999994E-2</v>
      </c>
    </row>
    <row r="18" spans="2:4" ht="41.4" x14ac:dyDescent="0.25">
      <c r="B18" s="59" t="s">
        <v>40</v>
      </c>
      <c r="C18" s="59" t="s">
        <v>10</v>
      </c>
      <c r="D18" s="67">
        <v>0.215180554</v>
      </c>
    </row>
    <row r="19" spans="2:4" ht="27.6" x14ac:dyDescent="0.25">
      <c r="B19" s="59" t="s">
        <v>40</v>
      </c>
      <c r="C19" s="59" t="s">
        <v>38</v>
      </c>
      <c r="D19" s="67">
        <v>9.9672187999999995E-2</v>
      </c>
    </row>
    <row r="20" spans="2:4" ht="27.6" x14ac:dyDescent="0.25">
      <c r="B20" s="59" t="s">
        <v>41</v>
      </c>
      <c r="C20" s="59" t="s">
        <v>37</v>
      </c>
      <c r="D20" s="67">
        <v>5.5513104000000001E-2</v>
      </c>
    </row>
    <row r="21" spans="2:4" ht="27.6" x14ac:dyDescent="0.25">
      <c r="B21" s="59" t="s">
        <v>41</v>
      </c>
      <c r="C21" s="59" t="s">
        <v>42</v>
      </c>
      <c r="D21" s="67">
        <v>0.23810400000000001</v>
      </c>
    </row>
    <row r="22" spans="2:4" ht="27.6" x14ac:dyDescent="0.25">
      <c r="B22" s="59" t="s">
        <v>41</v>
      </c>
      <c r="C22" s="59" t="s">
        <v>38</v>
      </c>
      <c r="D22" s="67">
        <v>0.120336452</v>
      </c>
    </row>
    <row r="23" spans="2:4" x14ac:dyDescent="0.25">
      <c r="B23" s="59" t="s">
        <v>41</v>
      </c>
      <c r="C23" s="59" t="s">
        <v>9</v>
      </c>
      <c r="D23" s="67">
        <v>5.6976473999999999E-2</v>
      </c>
    </row>
    <row r="24" spans="2:4" x14ac:dyDescent="0.25">
      <c r="B24" s="59" t="s">
        <v>41</v>
      </c>
      <c r="C24" s="59" t="s">
        <v>1</v>
      </c>
      <c r="D24" s="67">
        <v>0.111028529</v>
      </c>
    </row>
    <row r="25" spans="2:4" ht="27.6" x14ac:dyDescent="0.25">
      <c r="B25" s="59" t="s">
        <v>43</v>
      </c>
      <c r="C25" s="59" t="s">
        <v>37</v>
      </c>
      <c r="D25" s="67">
        <v>9.2111817999999998E-2</v>
      </c>
    </row>
    <row r="26" spans="2:4" ht="41.4" x14ac:dyDescent="0.25">
      <c r="B26" s="59" t="s">
        <v>43</v>
      </c>
      <c r="C26" s="59" t="s">
        <v>10</v>
      </c>
      <c r="D26" s="67">
        <v>0.245471256</v>
      </c>
    </row>
    <row r="27" spans="2:4" ht="27.6" x14ac:dyDescent="0.25">
      <c r="B27" s="59" t="s">
        <v>43</v>
      </c>
      <c r="C27" s="59" t="s">
        <v>38</v>
      </c>
      <c r="D27" s="67">
        <v>0.157588063</v>
      </c>
    </row>
    <row r="28" spans="2:4" x14ac:dyDescent="0.25">
      <c r="B28" s="59" t="s">
        <v>43</v>
      </c>
      <c r="C28" s="59" t="s">
        <v>9</v>
      </c>
      <c r="D28" s="67">
        <v>7.0898469000000006E-2</v>
      </c>
    </row>
    <row r="29" spans="2:4" ht="27.6" x14ac:dyDescent="0.25">
      <c r="B29" s="59" t="s">
        <v>44</v>
      </c>
      <c r="C29" s="59" t="s">
        <v>37</v>
      </c>
      <c r="D29" s="67">
        <v>7.7611964000000006E-2</v>
      </c>
    </row>
    <row r="30" spans="2:4" ht="27.6" x14ac:dyDescent="0.25">
      <c r="B30" s="59" t="s">
        <v>44</v>
      </c>
      <c r="C30" s="59" t="s">
        <v>42</v>
      </c>
      <c r="D30" s="67">
        <v>0.14571503</v>
      </c>
    </row>
    <row r="31" spans="2:4" ht="27.6" x14ac:dyDescent="0.25">
      <c r="B31" s="59" t="s">
        <v>44</v>
      </c>
      <c r="C31" s="59" t="s">
        <v>38</v>
      </c>
      <c r="D31" s="67">
        <v>0.13204781500000001</v>
      </c>
    </row>
    <row r="32" spans="2:4" x14ac:dyDescent="0.25">
      <c r="B32" s="59" t="s">
        <v>44</v>
      </c>
      <c r="C32" s="59" t="s">
        <v>9</v>
      </c>
      <c r="D32" s="67">
        <v>0.124544049</v>
      </c>
    </row>
    <row r="33" spans="2:4" x14ac:dyDescent="0.25">
      <c r="B33" s="59" t="s">
        <v>44</v>
      </c>
      <c r="C33" s="59" t="s">
        <v>8</v>
      </c>
      <c r="D33" s="67">
        <v>8.2592168999999993E-2</v>
      </c>
    </row>
    <row r="34" spans="2:4" x14ac:dyDescent="0.25">
      <c r="B34" s="59" t="s">
        <v>44</v>
      </c>
      <c r="C34" s="59" t="s">
        <v>1</v>
      </c>
      <c r="D34" s="67">
        <v>7.1135559000000001E-2</v>
      </c>
    </row>
    <row r="35" spans="2:4" ht="27.6" x14ac:dyDescent="0.25">
      <c r="B35" s="59" t="s">
        <v>45</v>
      </c>
      <c r="C35" s="59" t="s">
        <v>37</v>
      </c>
      <c r="D35" s="67">
        <v>5.5253198000000003E-2</v>
      </c>
    </row>
    <row r="36" spans="2:4" ht="27.6" x14ac:dyDescent="0.25">
      <c r="B36" s="59" t="s">
        <v>45</v>
      </c>
      <c r="C36" s="59" t="s">
        <v>38</v>
      </c>
      <c r="D36" s="67">
        <v>0.16637022700000001</v>
      </c>
    </row>
    <row r="37" spans="2:4" x14ac:dyDescent="0.25">
      <c r="B37" s="59" t="s">
        <v>45</v>
      </c>
      <c r="C37" s="59" t="s">
        <v>9</v>
      </c>
      <c r="D37" s="67">
        <v>7.4246351000000002E-2</v>
      </c>
    </row>
    <row r="38" spans="2:4" ht="27.6" x14ac:dyDescent="0.25">
      <c r="B38" s="59" t="s">
        <v>46</v>
      </c>
      <c r="C38" s="59" t="s">
        <v>37</v>
      </c>
      <c r="D38" s="67">
        <v>6.2614271999999999E-2</v>
      </c>
    </row>
    <row r="39" spans="2:4" ht="27.6" x14ac:dyDescent="0.25">
      <c r="B39" s="59" t="s">
        <v>46</v>
      </c>
      <c r="C39" s="59" t="s">
        <v>42</v>
      </c>
      <c r="D39" s="67">
        <v>0.152843855</v>
      </c>
    </row>
    <row r="40" spans="2:4" ht="41.4" x14ac:dyDescent="0.25">
      <c r="B40" s="59" t="s">
        <v>46</v>
      </c>
      <c r="C40" s="59" t="s">
        <v>10</v>
      </c>
      <c r="D40" s="67">
        <v>0.16165840000000001</v>
      </c>
    </row>
    <row r="41" spans="2:4" ht="27.6" x14ac:dyDescent="0.25">
      <c r="B41" s="59" t="s">
        <v>46</v>
      </c>
      <c r="C41" s="59" t="s">
        <v>38</v>
      </c>
      <c r="D41" s="67">
        <v>9.4009920999999996E-2</v>
      </c>
    </row>
    <row r="42" spans="2:4" x14ac:dyDescent="0.25">
      <c r="B42" s="59" t="s">
        <v>46</v>
      </c>
      <c r="C42" s="59" t="s">
        <v>9</v>
      </c>
      <c r="D42" s="67">
        <v>4.0974586E-2</v>
      </c>
    </row>
    <row r="43" spans="2:4" x14ac:dyDescent="0.25">
      <c r="B43" s="59" t="s">
        <v>46</v>
      </c>
      <c r="C43" s="59" t="s">
        <v>8</v>
      </c>
      <c r="D43" s="67">
        <v>6.5124856999999994E-2</v>
      </c>
    </row>
    <row r="44" spans="2:4" x14ac:dyDescent="0.25">
      <c r="B44" s="59" t="s">
        <v>46</v>
      </c>
      <c r="C44" s="59" t="s">
        <v>1</v>
      </c>
      <c r="D44" s="67">
        <v>6.2443048000000001E-2</v>
      </c>
    </row>
    <row r="45" spans="2:4" ht="27.6" x14ac:dyDescent="0.25">
      <c r="B45" s="59" t="s">
        <v>47</v>
      </c>
      <c r="C45" s="59" t="s">
        <v>37</v>
      </c>
      <c r="D45" s="67">
        <v>8.6748797000000002E-2</v>
      </c>
    </row>
    <row r="46" spans="2:4" ht="41.4" x14ac:dyDescent="0.25">
      <c r="B46" s="59" t="s">
        <v>47</v>
      </c>
      <c r="C46" s="59" t="s">
        <v>10</v>
      </c>
      <c r="D46" s="67">
        <v>0.27385291499999997</v>
      </c>
    </row>
    <row r="47" spans="2:4" ht="27.6" x14ac:dyDescent="0.25">
      <c r="B47" s="59" t="s">
        <v>47</v>
      </c>
      <c r="C47" s="59" t="s">
        <v>38</v>
      </c>
      <c r="D47" s="67">
        <v>0.162177023</v>
      </c>
    </row>
    <row r="48" spans="2:4" x14ac:dyDescent="0.25">
      <c r="B48" s="59" t="s">
        <v>47</v>
      </c>
      <c r="C48" s="59" t="s">
        <v>9</v>
      </c>
      <c r="D48" s="67">
        <v>6.7017067E-2</v>
      </c>
    </row>
    <row r="49" spans="2:4" x14ac:dyDescent="0.25">
      <c r="B49" s="59" t="s">
        <v>47</v>
      </c>
      <c r="C49" s="59" t="s">
        <v>8</v>
      </c>
      <c r="D49" s="67">
        <v>0.136609587</v>
      </c>
    </row>
    <row r="53" spans="2:4" x14ac:dyDescent="0.25">
      <c r="B53" s="57" t="s">
        <v>395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82</vt:i4>
      </vt:variant>
    </vt:vector>
  </HeadingPairs>
  <TitlesOfParts>
    <vt:vector size="82" baseType="lpstr">
      <vt:lpstr>Cover</vt:lpstr>
      <vt:lpstr>Figure ES.1</vt:lpstr>
      <vt:lpstr>Figure ES.2</vt:lpstr>
      <vt:lpstr>Figure ES.3</vt:lpstr>
      <vt:lpstr>Figure ES.4</vt:lpstr>
      <vt:lpstr>Figure 1.2</vt:lpstr>
      <vt:lpstr>Figure 2.1</vt:lpstr>
      <vt:lpstr>Figure B2.1</vt:lpstr>
      <vt:lpstr>Figure 2.3</vt:lpstr>
      <vt:lpstr>Figure 2.4</vt:lpstr>
      <vt:lpstr>Figure 2.5</vt:lpstr>
      <vt:lpstr>Figure 2.6</vt:lpstr>
      <vt:lpstr>Figure 2.7</vt:lpstr>
      <vt:lpstr>Figure 2.8</vt:lpstr>
      <vt:lpstr>Figure 2.9</vt:lpstr>
      <vt:lpstr>Figure 2.10</vt:lpstr>
      <vt:lpstr>Figure 2.11</vt:lpstr>
      <vt:lpstr>Figure 2.12</vt:lpstr>
      <vt:lpstr>Figure 2.13</vt:lpstr>
      <vt:lpstr>Figure 2.14</vt:lpstr>
      <vt:lpstr>Figure 2.15</vt:lpstr>
      <vt:lpstr>Figure 2.16</vt:lpstr>
      <vt:lpstr>Figure 3.1-top</vt:lpstr>
      <vt:lpstr>Figure 3.1-bottom</vt:lpstr>
      <vt:lpstr>Figure 3.2</vt:lpstr>
      <vt:lpstr>Figure 3.3-left</vt:lpstr>
      <vt:lpstr>Figure 3.3-right</vt:lpstr>
      <vt:lpstr>Figure 3.4</vt:lpstr>
      <vt:lpstr>Figure 3.5</vt:lpstr>
      <vt:lpstr>Figure 3.6</vt:lpstr>
      <vt:lpstr>Figure 3.7</vt:lpstr>
      <vt:lpstr>Figure 3.8</vt:lpstr>
      <vt:lpstr>Figure 3.9</vt:lpstr>
      <vt:lpstr>Figure 3.10</vt:lpstr>
      <vt:lpstr>Figure 3.11</vt:lpstr>
      <vt:lpstr>Figure 3.12</vt:lpstr>
      <vt:lpstr>Figure 3.13</vt:lpstr>
      <vt:lpstr>Figure B3.1</vt:lpstr>
      <vt:lpstr>Figure 4.1</vt:lpstr>
      <vt:lpstr>Figure 4.2</vt:lpstr>
      <vt:lpstr>Figure 4.5</vt:lpstr>
      <vt:lpstr>Figure 4.6</vt:lpstr>
      <vt:lpstr>Figure 4.7</vt:lpstr>
      <vt:lpstr>Figure 4.8</vt:lpstr>
      <vt:lpstr>Figure 4.9</vt:lpstr>
      <vt:lpstr>Figure 4.10</vt:lpstr>
      <vt:lpstr>Figure 5.1</vt:lpstr>
      <vt:lpstr>Figure 5.2</vt:lpstr>
      <vt:lpstr>Figure 5.3</vt:lpstr>
      <vt:lpstr>Figure 5.4</vt:lpstr>
      <vt:lpstr>Figure 5.5</vt:lpstr>
      <vt:lpstr>Figure 5.6</vt:lpstr>
      <vt:lpstr>Figure 5.7</vt:lpstr>
      <vt:lpstr>Figure 5.8</vt:lpstr>
      <vt:lpstr>Figure 5.9</vt:lpstr>
      <vt:lpstr>Figure 5.10</vt:lpstr>
      <vt:lpstr>Figure 5.11</vt:lpstr>
      <vt:lpstr>Figure 5.12</vt:lpstr>
      <vt:lpstr>Figure 5.13</vt:lpstr>
      <vt:lpstr>Figure 5.14</vt:lpstr>
      <vt:lpstr>Figure 5.15</vt:lpstr>
      <vt:lpstr>Figure 5.16</vt:lpstr>
      <vt:lpstr>Figure 5.17</vt:lpstr>
      <vt:lpstr>Figure 5.18</vt:lpstr>
      <vt:lpstr>Figure 5.19</vt:lpstr>
      <vt:lpstr>Figure 5.20</vt:lpstr>
      <vt:lpstr>Figure 6.1</vt:lpstr>
      <vt:lpstr>Figure 6.2</vt:lpstr>
      <vt:lpstr>Figure 6.3</vt:lpstr>
      <vt:lpstr>Figure 6.4</vt:lpstr>
      <vt:lpstr>Figure 6.5</vt:lpstr>
      <vt:lpstr>Figure 6.6</vt:lpstr>
      <vt:lpstr>Figure 6.7</vt:lpstr>
      <vt:lpstr>Figure 7.1</vt:lpstr>
      <vt:lpstr>Figure 7.2</vt:lpstr>
      <vt:lpstr>Figure 7.3</vt:lpstr>
      <vt:lpstr>Figure 7.4</vt:lpstr>
      <vt:lpstr>Figure 7.5</vt:lpstr>
      <vt:lpstr>Figure 8.1</vt:lpstr>
      <vt:lpstr>Figure 8.2</vt:lpstr>
      <vt:lpstr>Figure 8.3</vt:lpstr>
      <vt:lpstr>Figure 8.4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Andrei Ilas</dc:creator>
  <cp:lastModifiedBy>Michael Taylor</cp:lastModifiedBy>
  <dcterms:created xsi:type="dcterms:W3CDTF">2018-01-29T10:13:03Z</dcterms:created>
  <dcterms:modified xsi:type="dcterms:W3CDTF">2018-05-14T09:08:21Z</dcterms:modified>
</cp:coreProperties>
</file>